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uziabdou/Desktop/PAGINA WEB MANIFIESTO/"/>
    </mc:Choice>
  </mc:AlternateContent>
  <xr:revisionPtr revIDLastSave="0" documentId="8_{ADD89E86-4A1A-E44B-812A-D85BF21001FB}" xr6:coauthVersionLast="46" xr6:coauthVersionMax="46" xr10:uidLastSave="{00000000-0000-0000-0000-000000000000}"/>
  <bookViews>
    <workbookView xWindow="6080" yWindow="2620" windowWidth="26840" windowHeight="15940" xr2:uid="{2D9B5C4A-C339-A245-A18E-ED76F096601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3" i="1" l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</calcChain>
</file>

<file path=xl/sharedStrings.xml><?xml version="1.0" encoding="utf-8"?>
<sst xmlns="http://schemas.openxmlformats.org/spreadsheetml/2006/main" count="587" uniqueCount="173">
  <si>
    <t>ITEM DESCRIPTION</t>
  </si>
  <si>
    <t>ORIGINAL QTY</t>
  </si>
  <si>
    <t>ORIGINAL RETAIL</t>
  </si>
  <si>
    <t>TOTAL ORIGINAL RETAIL</t>
  </si>
  <si>
    <t>VENDOR / STYLE #</t>
  </si>
  <si>
    <t>COLOR</t>
  </si>
  <si>
    <t>VENDOR NAME</t>
  </si>
  <si>
    <t>COUNTRY OF ORIGIN</t>
  </si>
  <si>
    <t>FABRIC CONTENT</t>
  </si>
  <si>
    <t>IMAGE</t>
  </si>
  <si>
    <t>MONTE HEELED BOOT NAPPA BLK</t>
  </si>
  <si>
    <t>084LEA-BLK</t>
  </si>
  <si>
    <t>BLACK</t>
  </si>
  <si>
    <t>PATRICIA NASH/PATRICIA NASH DESIGNS</t>
  </si>
  <si>
    <t>IMPORTED</t>
  </si>
  <si>
    <t>LEATHER UPPER; MANMADE SOLE</t>
  </si>
  <si>
    <t>SICILY BOOTIE HAND STAINED BLK</t>
  </si>
  <si>
    <t>603LEA-BLK</t>
  </si>
  <si>
    <t>LUKAS LOAFERS</t>
  </si>
  <si>
    <t>LUKAS-26</t>
  </si>
  <si>
    <t>DONALD J PLINER (382/322)</t>
  </si>
  <si>
    <t>PATENT LEATHER UPPER; LEATHER LINING; LEATHER SOLE</t>
  </si>
  <si>
    <t>DYLA BOOTIES</t>
  </si>
  <si>
    <t>DYLA-01</t>
  </si>
  <si>
    <t>LT BEIGE</t>
  </si>
  <si>
    <t>LEATHER OR SUEDE UPPERS; MANMADE LINING; RUBBER SOLE</t>
  </si>
  <si>
    <t>RAFAEL BOOTIE</t>
  </si>
  <si>
    <t>028LEA-BLK</t>
  </si>
  <si>
    <t>NAPPA LEATHER OR LEATHER UPPERS; MANMADE SOLE</t>
  </si>
  <si>
    <t>LAURA MULE</t>
  </si>
  <si>
    <t>029LEA-TAN</t>
  </si>
  <si>
    <t>LT/PAS BWN</t>
  </si>
  <si>
    <t>LEATHER OR CALF HAIR UPPERS; RUBBER SOLE</t>
  </si>
  <si>
    <t>GYER2-6060/WEDGE</t>
  </si>
  <si>
    <t>GYER2-6060</t>
  </si>
  <si>
    <t>LEATHER UPPER; RUBBER SOLE</t>
  </si>
  <si>
    <t>BNCASSY</t>
  </si>
  <si>
    <t>BANDOLINO/MARC FISHER FOOTWEAR</t>
  </si>
  <si>
    <t>LEATHER UPPER. MANMADE BALANCE AND OUTSOLE</t>
  </si>
  <si>
    <t>KLAIRE ANKLE BOOTIES</t>
  </si>
  <si>
    <t>KLAIR</t>
  </si>
  <si>
    <t>CHARCOAL</t>
  </si>
  <si>
    <t>BELLA VITA</t>
  </si>
  <si>
    <t>LEATHER UPPER, MANMADE LINING, RUBBER SOLE</t>
  </si>
  <si>
    <t>BLK/ FIDELLA</t>
  </si>
  <si>
    <t>075LEA-ZEB</t>
  </si>
  <si>
    <t>DARK GRAY</t>
  </si>
  <si>
    <t>NATU TREVI</t>
  </si>
  <si>
    <t>127LEA-NTWT</t>
  </si>
  <si>
    <t>WHITE</t>
  </si>
  <si>
    <t>VERSE</t>
  </si>
  <si>
    <t>2D19F209</t>
  </si>
  <si>
    <t>CHARLES BY CHARLES DAVID</t>
  </si>
  <si>
    <t>LEATHER UPPER, MANMADE LINING, MANMADE SOLE</t>
  </si>
  <si>
    <t>SAWYER 4</t>
  </si>
  <si>
    <t>G2899F1</t>
  </si>
  <si>
    <t>BROWN</t>
  </si>
  <si>
    <t>CARLOS SANTANA/CALERES INC</t>
  </si>
  <si>
    <t>FABRIC UPPER; ACRYLIC FAUX-FUR LINING; MANMADE SOLE</t>
  </si>
  <si>
    <t>KATHY CHNKY HL MULE</t>
  </si>
  <si>
    <t>KATHY</t>
  </si>
  <si>
    <t>HONEY</t>
  </si>
  <si>
    <t>LEATHER</t>
  </si>
  <si>
    <t>GIBSON</t>
  </si>
  <si>
    <t>C4526F1</t>
  </si>
  <si>
    <t>GREEN</t>
  </si>
  <si>
    <t>FABRIC UPPER, LINING, MANMADE SOLE</t>
  </si>
  <si>
    <t>DARK BROWN</t>
  </si>
  <si>
    <t>TIBBIE</t>
  </si>
  <si>
    <t>G7458S2</t>
  </si>
  <si>
    <t>SYNTHETIC UPPER, LINING, MANMADE SOLE</t>
  </si>
  <si>
    <t>SAWYER MID SHAFT BOOT</t>
  </si>
  <si>
    <t>F3814F1</t>
  </si>
  <si>
    <t>MANMADE UPPER; MANMADE SOLE</t>
  </si>
  <si>
    <t>UTOPIA</t>
  </si>
  <si>
    <t>EASY STREET SALES CORP</t>
  </si>
  <si>
    <t>MANMADE UPPER, FABRIC LINING, MANMADE SOLE</t>
  </si>
  <si>
    <t>CAMMIE LOAFER</t>
  </si>
  <si>
    <t>AMERICAN RAG-MMG/AMER RAG SHOES</t>
  </si>
  <si>
    <t>CALF HAIR UPPER; MANMADE LINING; RUBBER SOLE</t>
  </si>
  <si>
    <t>EMMA TALL</t>
  </si>
  <si>
    <t>612W</t>
  </si>
  <si>
    <t>RUSTCOPPER</t>
  </si>
  <si>
    <t>BEARPAW/ROMEO &amp; JULIETTE INC</t>
  </si>
  <si>
    <t>EMMA SHORT</t>
  </si>
  <si>
    <t>608W</t>
  </si>
  <si>
    <t>DEVO</t>
  </si>
  <si>
    <t>ADDIE PUMPS</t>
  </si>
  <si>
    <t>2D18S168</t>
  </si>
  <si>
    <t>FABRIC, SUEDE, OR LEATHER UPPER, SYNTHETIC LINING, SYNTHETIC SOLE</t>
  </si>
  <si>
    <t>LOKI II</t>
  </si>
  <si>
    <t>671W</t>
  </si>
  <si>
    <t>SUEDE UPPER; SOLE: MANMADE MATERIALS; LINING, FOOTBED: WHOLE, DYED SHEARLING; SHEARLING COUNTRY OF ORIGIN: CHINA</t>
  </si>
  <si>
    <t>HAYZE 4</t>
  </si>
  <si>
    <t>IRHAYZE4</t>
  </si>
  <si>
    <t>INDIGO RD/MARC FISHER FOOTWEAR</t>
  </si>
  <si>
    <t>FABRIC UPPER; MANMADE SOLE</t>
  </si>
  <si>
    <t>MILEY WDG</t>
  </si>
  <si>
    <t>AMILEYNVY</t>
  </si>
  <si>
    <t>NAVY</t>
  </si>
  <si>
    <t>AMERICAN RAG-MMG</t>
  </si>
  <si>
    <t>MANMADE MICROSUEDE UPPER; MANMADE SOLE</t>
  </si>
  <si>
    <t>GENETIC 4</t>
  </si>
  <si>
    <t>IRGENETIC4</t>
  </si>
  <si>
    <t>FABRIC/MANMADE UPPER; MANMADE SOLE</t>
  </si>
  <si>
    <t>ESTRELLA PUMP</t>
  </si>
  <si>
    <t>MICROFIBER FABRIC UPPER; MANMADE LINING; RUBBER SOLE</t>
  </si>
  <si>
    <t>DARK BLUE</t>
  </si>
  <si>
    <t>MILEY WDG BSC</t>
  </si>
  <si>
    <t>AMILEYBLK</t>
  </si>
  <si>
    <t>ELLIE FLAT LEOPARD</t>
  </si>
  <si>
    <t>AELLIEBRN</t>
  </si>
  <si>
    <t>MICROSUEDE AND MANMADE UPPER; MANMADE SOLE</t>
  </si>
  <si>
    <t>JAMIE SNDL</t>
  </si>
  <si>
    <t>AJAMIE1P</t>
  </si>
  <si>
    <t>MED BROWN</t>
  </si>
  <si>
    <t>MICROSUEDE AND MANMADE FABRIC UPPER; MANMADE SOLE</t>
  </si>
  <si>
    <t>REETA 2PC PUMP BSC</t>
  </si>
  <si>
    <t>AREETAFR</t>
  </si>
  <si>
    <t>FABRIC OR MANMADE UPPERS; MANMADE SOLE</t>
  </si>
  <si>
    <t>AREETA</t>
  </si>
  <si>
    <t>REETA 2PC PUMP</t>
  </si>
  <si>
    <t>FELIX PUMP</t>
  </si>
  <si>
    <t>AFELIXNVY</t>
  </si>
  <si>
    <t>NUDE: PATENT UPPER; BLACK AND NAVY: MICROFIBER</t>
  </si>
  <si>
    <t>AFELIX</t>
  </si>
  <si>
    <t>MEDIUM RED</t>
  </si>
  <si>
    <t>FELIX PUMP BSC</t>
  </si>
  <si>
    <t>AFELIXBLK</t>
  </si>
  <si>
    <t>FICKLE</t>
  </si>
  <si>
    <t>2D18F022</t>
  </si>
  <si>
    <t>MICROSUEDE FABRIC UPPER; MANMADE LINING; MANMADE SOLE</t>
  </si>
  <si>
    <t>CELLIANUD FLAT</t>
  </si>
  <si>
    <t>CELLIANUD</t>
  </si>
  <si>
    <t>SHANNEN SNEAKER BASIC</t>
  </si>
  <si>
    <t>ASHANNENP</t>
  </si>
  <si>
    <t>GOLD</t>
  </si>
  <si>
    <t>MMG-SUN + STONE</t>
  </si>
  <si>
    <t>MED GRAY</t>
  </si>
  <si>
    <t>ROCHELLE WEDGE</t>
  </si>
  <si>
    <t>AROCHELLEP</t>
  </si>
  <si>
    <t>ELLIE FLAT</t>
  </si>
  <si>
    <t>AELLIE</t>
  </si>
  <si>
    <t>PURPLE</t>
  </si>
  <si>
    <t>ELLIE FLAT NVY</t>
  </si>
  <si>
    <t>AELLIENVY</t>
  </si>
  <si>
    <t>ELLIE FLAT BSC</t>
  </si>
  <si>
    <t>AELLIEBLK</t>
  </si>
  <si>
    <t>TAWNY MIDHL ANKLE SHOOTIE</t>
  </si>
  <si>
    <t>TAWNY</t>
  </si>
  <si>
    <t>BEIGE</t>
  </si>
  <si>
    <t>MANMADE UPPER; FABRIC LINING; MANMADE SOLE</t>
  </si>
  <si>
    <t>ELLIE1 FLAT BSC</t>
  </si>
  <si>
    <t>AELLIE1BLK</t>
  </si>
  <si>
    <t>AELLIE1COG</t>
  </si>
  <si>
    <t>EASTEN SLIDE BRN</t>
  </si>
  <si>
    <t>AEASTEN</t>
  </si>
  <si>
    <t>MANMADE OR MANMADE MICROSUEDE UPPER; MANMADE SOLE</t>
  </si>
  <si>
    <t>KRISTA SANDAL</t>
  </si>
  <si>
    <t>AKRISTAF</t>
  </si>
  <si>
    <t>MANMADE UPPER, MANMADE SOLE</t>
  </si>
  <si>
    <t>KRISTA SNDL BSC</t>
  </si>
  <si>
    <t>AKRISTACOG</t>
  </si>
  <si>
    <t>AKRISTABK1</t>
  </si>
  <si>
    <t>OPHELIA H-BAND FLAT SAND</t>
  </si>
  <si>
    <t>RAM-OPHELIA</t>
  </si>
  <si>
    <t>GRAY</t>
  </si>
  <si>
    <t>RAMPAGE/ES ORIGINALS</t>
  </si>
  <si>
    <t>MANMADE</t>
  </si>
  <si>
    <t>WOMENS SHOES</t>
  </si>
  <si>
    <t># OF UNITS 116</t>
  </si>
  <si>
    <t>WEIGHT 264</t>
  </si>
  <si>
    <t>1 pallet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</si>
</sst>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5" x14ac:knownFonts="1"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color rgb="FF0000FF"/>
      <name val="Arial"/>
      <family val="2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horizontal="center" wrapText="1"/>
    </xf>
    <xf numFmtId="8" fontId="2" fillId="0" borderId="0" xfId="0" applyNumberFormat="1" applyFont="1" applyAlignment="1">
      <alignment wrapText="1"/>
    </xf>
    <xf numFmtId="8" fontId="2" fillId="0" borderId="0" xfId="0" applyNumberFormat="1" applyFont="1" applyAlignment="1">
      <alignment horizontal="right" wrapText="1"/>
    </xf>
    <xf numFmtId="0" fontId="3" fillId="0" borderId="0" xfId="0" applyFont="1" applyAlignment="1">
      <alignment wrapText="1"/>
    </xf>
    <xf numFmtId="1" fontId="2" fillId="0" borderId="0" xfId="0" applyNumberFormat="1" applyFont="1" applyAlignment="1">
      <alignment horizontal="right" wrapText="1"/>
    </xf>
    <xf numFmtId="0" fontId="4" fillId="2" borderId="0" xfId="0" applyFont="1" applyFill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6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165100</xdr:rowOff>
    </xdr:from>
    <xdr:to>
      <xdr:col>0</xdr:col>
      <xdr:colOff>3835400</xdr:colOff>
      <xdr:row>4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0F9D87-E5EE-AD46-AE30-17CEC3AD9C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" y="165100"/>
          <a:ext cx="3810000" cy="78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99E17-8215-4E41-9347-47BE0CB92864}">
  <dimension ref="A6:J113"/>
  <sheetViews>
    <sheetView tabSelected="1" workbookViewId="0">
      <selection activeCell="G1" sqref="G1:K1048576"/>
    </sheetView>
  </sheetViews>
  <sheetFormatPr baseColWidth="10" defaultRowHeight="16" x14ac:dyDescent="0.2"/>
  <cols>
    <col min="1" max="1" width="52.6640625" customWidth="1"/>
  </cols>
  <sheetData>
    <row r="6" spans="1:10" x14ac:dyDescent="0.2">
      <c r="A6" s="7">
        <v>12796814</v>
      </c>
    </row>
    <row r="7" spans="1:10" x14ac:dyDescent="0.2">
      <c r="A7" s="8" t="s">
        <v>169</v>
      </c>
    </row>
    <row r="8" spans="1:10" x14ac:dyDescent="0.2">
      <c r="A8" s="9" t="s">
        <v>171</v>
      </c>
    </row>
    <row r="9" spans="1:10" x14ac:dyDescent="0.2">
      <c r="A9" s="9" t="s">
        <v>170</v>
      </c>
    </row>
    <row r="10" spans="1:10" x14ac:dyDescent="0.2">
      <c r="A10" s="10" t="s">
        <v>172</v>
      </c>
    </row>
    <row r="11" spans="1:10" x14ac:dyDescent="0.2">
      <c r="A11" s="11">
        <v>2300</v>
      </c>
    </row>
    <row r="15" spans="1:10" ht="39" x14ac:dyDescent="0.2">
      <c r="A15" s="1" t="s">
        <v>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 t="s">
        <v>8</v>
      </c>
      <c r="J15" s="1" t="s">
        <v>9</v>
      </c>
    </row>
    <row r="16" spans="1:10" ht="53" x14ac:dyDescent="0.2">
      <c r="A16" s="2" t="s">
        <v>10</v>
      </c>
      <c r="B16" s="3">
        <v>1</v>
      </c>
      <c r="C16" s="5">
        <v>249</v>
      </c>
      <c r="D16" s="4">
        <v>249</v>
      </c>
      <c r="E16" s="3" t="s">
        <v>11</v>
      </c>
      <c r="F16" s="2" t="s">
        <v>12</v>
      </c>
      <c r="G16" s="2" t="s">
        <v>13</v>
      </c>
      <c r="H16" s="2" t="s">
        <v>14</v>
      </c>
      <c r="I16" s="2" t="s">
        <v>15</v>
      </c>
      <c r="J16" s="6" t="str">
        <f>HYPERLINK("http://slimages.macys.com/is/image/MCY/10093831 ")</f>
        <v xml:space="preserve">http://slimages.macys.com/is/image/MCY/10093831 </v>
      </c>
    </row>
    <row r="17" spans="1:10" ht="53" x14ac:dyDescent="0.2">
      <c r="A17" s="2" t="s">
        <v>16</v>
      </c>
      <c r="B17" s="3">
        <v>1</v>
      </c>
      <c r="C17" s="5">
        <v>249</v>
      </c>
      <c r="D17" s="4">
        <v>249</v>
      </c>
      <c r="E17" s="3" t="s">
        <v>17</v>
      </c>
      <c r="F17" s="2" t="s">
        <v>12</v>
      </c>
      <c r="G17" s="2" t="s">
        <v>13</v>
      </c>
      <c r="H17" s="2" t="s">
        <v>14</v>
      </c>
      <c r="I17" s="2" t="s">
        <v>15</v>
      </c>
      <c r="J17" s="6" t="str">
        <f>HYPERLINK("http://slimages.macys.com/is/image/MCY/15255263 ")</f>
        <v xml:space="preserve">http://slimages.macys.com/is/image/MCY/15255263 </v>
      </c>
    </row>
    <row r="18" spans="1:10" ht="53" x14ac:dyDescent="0.2">
      <c r="A18" s="2" t="s">
        <v>16</v>
      </c>
      <c r="B18" s="3">
        <v>2</v>
      </c>
      <c r="C18" s="5">
        <v>249</v>
      </c>
      <c r="D18" s="4">
        <v>498</v>
      </c>
      <c r="E18" s="3" t="s">
        <v>17</v>
      </c>
      <c r="F18" s="2" t="s">
        <v>12</v>
      </c>
      <c r="G18" s="2" t="s">
        <v>13</v>
      </c>
      <c r="H18" s="2" t="s">
        <v>14</v>
      </c>
      <c r="I18" s="2" t="s">
        <v>15</v>
      </c>
      <c r="J18" s="6" t="str">
        <f>HYPERLINK("http://slimages.macys.com/is/image/MCY/15255263 ")</f>
        <v xml:space="preserve">http://slimages.macys.com/is/image/MCY/15255263 </v>
      </c>
    </row>
    <row r="19" spans="1:10" ht="92" x14ac:dyDescent="0.2">
      <c r="A19" s="2" t="s">
        <v>18</v>
      </c>
      <c r="B19" s="3">
        <v>1</v>
      </c>
      <c r="C19" s="5">
        <v>228</v>
      </c>
      <c r="D19" s="4">
        <v>228</v>
      </c>
      <c r="E19" s="3" t="s">
        <v>19</v>
      </c>
      <c r="F19" s="2" t="s">
        <v>12</v>
      </c>
      <c r="G19" s="2" t="s">
        <v>20</v>
      </c>
      <c r="H19" s="2" t="s">
        <v>14</v>
      </c>
      <c r="I19" s="2" t="s">
        <v>21</v>
      </c>
      <c r="J19" s="6" t="str">
        <f>HYPERLINK("http://slimages.macys.com/is/image/MCY/15383376 ")</f>
        <v xml:space="preserve">http://slimages.macys.com/is/image/MCY/15383376 </v>
      </c>
    </row>
    <row r="20" spans="1:10" ht="92" x14ac:dyDescent="0.2">
      <c r="A20" s="2" t="s">
        <v>22</v>
      </c>
      <c r="B20" s="3">
        <v>1</v>
      </c>
      <c r="C20" s="5">
        <v>254</v>
      </c>
      <c r="D20" s="4">
        <v>254</v>
      </c>
      <c r="E20" s="3" t="s">
        <v>23</v>
      </c>
      <c r="F20" s="2" t="s">
        <v>24</v>
      </c>
      <c r="G20" s="2" t="s">
        <v>20</v>
      </c>
      <c r="H20" s="2" t="s">
        <v>14</v>
      </c>
      <c r="I20" s="2" t="s">
        <v>25</v>
      </c>
      <c r="J20" s="6" t="str">
        <f>HYPERLINK("http://slimages.macys.com/is/image/MCY/15159798 ")</f>
        <v xml:space="preserve">http://slimages.macys.com/is/image/MCY/15159798 </v>
      </c>
    </row>
    <row r="21" spans="1:10" ht="79" x14ac:dyDescent="0.2">
      <c r="A21" s="2" t="s">
        <v>26</v>
      </c>
      <c r="B21" s="3">
        <v>1</v>
      </c>
      <c r="C21" s="5">
        <v>199</v>
      </c>
      <c r="D21" s="4">
        <v>199</v>
      </c>
      <c r="E21" s="3" t="s">
        <v>27</v>
      </c>
      <c r="F21" s="2" t="s">
        <v>12</v>
      </c>
      <c r="G21" s="2" t="s">
        <v>13</v>
      </c>
      <c r="H21" s="2" t="s">
        <v>14</v>
      </c>
      <c r="I21" s="2" t="s">
        <v>28</v>
      </c>
      <c r="J21" s="6" t="str">
        <f>HYPERLINK("http://slimages.macys.com/is/image/MCY/14877013 ")</f>
        <v xml:space="preserve">http://slimages.macys.com/is/image/MCY/14877013 </v>
      </c>
    </row>
    <row r="22" spans="1:10" ht="66" x14ac:dyDescent="0.2">
      <c r="A22" s="2" t="s">
        <v>29</v>
      </c>
      <c r="B22" s="3">
        <v>1</v>
      </c>
      <c r="C22" s="5">
        <v>169</v>
      </c>
      <c r="D22" s="4">
        <v>169</v>
      </c>
      <c r="E22" s="3" t="s">
        <v>30</v>
      </c>
      <c r="F22" s="2" t="s">
        <v>31</v>
      </c>
      <c r="G22" s="2" t="s">
        <v>13</v>
      </c>
      <c r="H22" s="2" t="s">
        <v>14</v>
      </c>
      <c r="I22" s="2" t="s">
        <v>32</v>
      </c>
      <c r="J22" s="6" t="str">
        <f>HYPERLINK("http://slimages.macys.com/is/image/MCY/14423989 ")</f>
        <v xml:space="preserve">http://slimages.macys.com/is/image/MCY/14423989 </v>
      </c>
    </row>
    <row r="23" spans="1:10" ht="53" x14ac:dyDescent="0.2">
      <c r="A23" s="2" t="s">
        <v>33</v>
      </c>
      <c r="B23" s="3">
        <v>1</v>
      </c>
      <c r="C23" s="5">
        <v>158</v>
      </c>
      <c r="D23" s="4">
        <v>158</v>
      </c>
      <c r="E23" s="3" t="s">
        <v>34</v>
      </c>
      <c r="F23" s="2" t="s">
        <v>12</v>
      </c>
      <c r="G23" s="2" t="s">
        <v>20</v>
      </c>
      <c r="H23" s="2" t="s">
        <v>14</v>
      </c>
      <c r="I23" s="2" t="s">
        <v>35</v>
      </c>
      <c r="J23" s="6" t="str">
        <f>HYPERLINK("http://slimages.macys.com/is/image/MCY/11533554 ")</f>
        <v xml:space="preserve">http://slimages.macys.com/is/image/MCY/11533554 </v>
      </c>
    </row>
    <row r="24" spans="1:10" ht="79" x14ac:dyDescent="0.2">
      <c r="A24" s="2" t="s">
        <v>36</v>
      </c>
      <c r="B24" s="3">
        <v>1</v>
      </c>
      <c r="C24" s="5">
        <v>139</v>
      </c>
      <c r="D24" s="4">
        <v>139</v>
      </c>
      <c r="E24" s="3" t="s">
        <v>36</v>
      </c>
      <c r="F24" s="2"/>
      <c r="G24" s="2" t="s">
        <v>37</v>
      </c>
      <c r="H24" s="2" t="s">
        <v>14</v>
      </c>
      <c r="I24" s="2" t="s">
        <v>38</v>
      </c>
      <c r="J24" s="6" t="str">
        <f>HYPERLINK("http://slimages.macys.com/is/image/MCY/15156471 ")</f>
        <v xml:space="preserve">http://slimages.macys.com/is/image/MCY/15156471 </v>
      </c>
    </row>
    <row r="25" spans="1:10" ht="79" x14ac:dyDescent="0.2">
      <c r="A25" s="2" t="s">
        <v>39</v>
      </c>
      <c r="B25" s="3">
        <v>1</v>
      </c>
      <c r="C25" s="5">
        <v>120</v>
      </c>
      <c r="D25" s="4">
        <v>120</v>
      </c>
      <c r="E25" s="3" t="s">
        <v>40</v>
      </c>
      <c r="F25" s="2" t="s">
        <v>41</v>
      </c>
      <c r="G25" s="2" t="s">
        <v>42</v>
      </c>
      <c r="H25" s="2" t="s">
        <v>14</v>
      </c>
      <c r="I25" s="2" t="s">
        <v>43</v>
      </c>
      <c r="J25" s="6" t="str">
        <f>HYPERLINK("http://slimages.macys.com/is/image/MCY/15003613 ")</f>
        <v xml:space="preserve">http://slimages.macys.com/is/image/MCY/15003613 </v>
      </c>
    </row>
    <row r="26" spans="1:10" ht="53" x14ac:dyDescent="0.2">
      <c r="A26" s="2" t="s">
        <v>44</v>
      </c>
      <c r="B26" s="3">
        <v>1</v>
      </c>
      <c r="C26" s="5">
        <v>109</v>
      </c>
      <c r="D26" s="4">
        <v>109</v>
      </c>
      <c r="E26" s="3" t="s">
        <v>45</v>
      </c>
      <c r="F26" s="2" t="s">
        <v>46</v>
      </c>
      <c r="G26" s="2" t="s">
        <v>13</v>
      </c>
      <c r="H26" s="2" t="s">
        <v>14</v>
      </c>
      <c r="I26" s="2" t="s">
        <v>15</v>
      </c>
      <c r="J26" s="6" t="str">
        <f>HYPERLINK("http://slimages.macys.com/is/image/MCY/9339723 ")</f>
        <v xml:space="preserve">http://slimages.macys.com/is/image/MCY/9339723 </v>
      </c>
    </row>
    <row r="27" spans="1:10" ht="53" x14ac:dyDescent="0.2">
      <c r="A27" s="2" t="s">
        <v>47</v>
      </c>
      <c r="B27" s="3">
        <v>1</v>
      </c>
      <c r="C27" s="5">
        <v>99</v>
      </c>
      <c r="D27" s="4">
        <v>99</v>
      </c>
      <c r="E27" s="3" t="s">
        <v>48</v>
      </c>
      <c r="F27" s="2" t="s">
        <v>49</v>
      </c>
      <c r="G27" s="2" t="s">
        <v>13</v>
      </c>
      <c r="H27" s="2" t="s">
        <v>14</v>
      </c>
      <c r="I27" s="2" t="s">
        <v>15</v>
      </c>
      <c r="J27" s="6" t="str">
        <f>HYPERLINK("http://slimages.macys.com/is/image/MCY/15819675 ")</f>
        <v xml:space="preserve">http://slimages.macys.com/is/image/MCY/15819675 </v>
      </c>
    </row>
    <row r="28" spans="1:10" ht="79" x14ac:dyDescent="0.2">
      <c r="A28" s="2" t="s">
        <v>50</v>
      </c>
      <c r="B28" s="3">
        <v>1</v>
      </c>
      <c r="C28" s="5">
        <v>99</v>
      </c>
      <c r="D28" s="4">
        <v>99</v>
      </c>
      <c r="E28" s="3" t="s">
        <v>51</v>
      </c>
      <c r="F28" s="2" t="s">
        <v>12</v>
      </c>
      <c r="G28" s="2" t="s">
        <v>52</v>
      </c>
      <c r="H28" s="2" t="s">
        <v>14</v>
      </c>
      <c r="I28" s="2" t="s">
        <v>53</v>
      </c>
      <c r="J28" s="6" t="str">
        <f>HYPERLINK("http://slimages.macys.com/is/image/MCY/15508498 ")</f>
        <v xml:space="preserve">http://slimages.macys.com/is/image/MCY/15508498 </v>
      </c>
    </row>
    <row r="29" spans="1:10" ht="92" x14ac:dyDescent="0.2">
      <c r="A29" s="2" t="s">
        <v>54</v>
      </c>
      <c r="B29" s="3">
        <v>1</v>
      </c>
      <c r="C29" s="5">
        <v>99</v>
      </c>
      <c r="D29" s="4">
        <v>99</v>
      </c>
      <c r="E29" s="3" t="s">
        <v>55</v>
      </c>
      <c r="F29" s="2" t="s">
        <v>56</v>
      </c>
      <c r="G29" s="2" t="s">
        <v>57</v>
      </c>
      <c r="H29" s="2" t="s">
        <v>14</v>
      </c>
      <c r="I29" s="2" t="s">
        <v>58</v>
      </c>
      <c r="J29" s="6" t="str">
        <f>HYPERLINK("http://slimages.macys.com/is/image/MCY/10390290 ")</f>
        <v xml:space="preserve">http://slimages.macys.com/is/image/MCY/10390290 </v>
      </c>
    </row>
    <row r="30" spans="1:10" ht="92" x14ac:dyDescent="0.2">
      <c r="A30" s="2" t="s">
        <v>54</v>
      </c>
      <c r="B30" s="3">
        <v>1</v>
      </c>
      <c r="C30" s="5">
        <v>99</v>
      </c>
      <c r="D30" s="4">
        <v>99</v>
      </c>
      <c r="E30" s="3" t="s">
        <v>55</v>
      </c>
      <c r="F30" s="2" t="s">
        <v>56</v>
      </c>
      <c r="G30" s="2" t="s">
        <v>57</v>
      </c>
      <c r="H30" s="2" t="s">
        <v>14</v>
      </c>
      <c r="I30" s="2" t="s">
        <v>58</v>
      </c>
      <c r="J30" s="6" t="str">
        <f>HYPERLINK("http://slimages.macys.com/is/image/MCY/10390290 ")</f>
        <v xml:space="preserve">http://slimages.macys.com/is/image/MCY/10390290 </v>
      </c>
    </row>
    <row r="31" spans="1:10" ht="53" x14ac:dyDescent="0.2">
      <c r="A31" s="2" t="s">
        <v>59</v>
      </c>
      <c r="B31" s="3">
        <v>1</v>
      </c>
      <c r="C31" s="5">
        <v>100</v>
      </c>
      <c r="D31" s="4">
        <v>100</v>
      </c>
      <c r="E31" s="3" t="s">
        <v>60</v>
      </c>
      <c r="F31" s="2" t="s">
        <v>61</v>
      </c>
      <c r="G31" s="2" t="s">
        <v>42</v>
      </c>
      <c r="H31" s="2" t="s">
        <v>14</v>
      </c>
      <c r="I31" s="2" t="s">
        <v>62</v>
      </c>
      <c r="J31" s="6" t="str">
        <f>HYPERLINK("http://slimages.macys.com/is/image/MCY/12066862 ")</f>
        <v xml:space="preserve">http://slimages.macys.com/is/image/MCY/12066862 </v>
      </c>
    </row>
    <row r="32" spans="1:10" ht="66" x14ac:dyDescent="0.2">
      <c r="A32" s="2" t="s">
        <v>63</v>
      </c>
      <c r="B32" s="3">
        <v>1</v>
      </c>
      <c r="C32" s="5">
        <v>89</v>
      </c>
      <c r="D32" s="4">
        <v>89</v>
      </c>
      <c r="E32" s="3" t="s">
        <v>64</v>
      </c>
      <c r="F32" s="2" t="s">
        <v>65</v>
      </c>
      <c r="G32" s="2" t="s">
        <v>57</v>
      </c>
      <c r="H32" s="2" t="s">
        <v>14</v>
      </c>
      <c r="I32" s="2" t="s">
        <v>66</v>
      </c>
      <c r="J32" s="6" t="str">
        <f t="shared" ref="J32:J37" si="0">HYPERLINK("http://slimages.macys.com/is/image/MCY/14996944 ")</f>
        <v xml:space="preserve">http://slimages.macys.com/is/image/MCY/14996944 </v>
      </c>
    </row>
    <row r="33" spans="1:10" ht="66" x14ac:dyDescent="0.2">
      <c r="A33" s="2" t="s">
        <v>63</v>
      </c>
      <c r="B33" s="3">
        <v>2</v>
      </c>
      <c r="C33" s="5">
        <v>89</v>
      </c>
      <c r="D33" s="4">
        <v>178</v>
      </c>
      <c r="E33" s="3" t="s">
        <v>64</v>
      </c>
      <c r="F33" s="2" t="s">
        <v>67</v>
      </c>
      <c r="G33" s="2" t="s">
        <v>57</v>
      </c>
      <c r="H33" s="2" t="s">
        <v>14</v>
      </c>
      <c r="I33" s="2" t="s">
        <v>66</v>
      </c>
      <c r="J33" s="6" t="str">
        <f t="shared" si="0"/>
        <v xml:space="preserve">http://slimages.macys.com/is/image/MCY/14996944 </v>
      </c>
    </row>
    <row r="34" spans="1:10" ht="66" x14ac:dyDescent="0.2">
      <c r="A34" s="2" t="s">
        <v>63</v>
      </c>
      <c r="B34" s="3">
        <v>1</v>
      </c>
      <c r="C34" s="5">
        <v>89</v>
      </c>
      <c r="D34" s="4">
        <v>89</v>
      </c>
      <c r="E34" s="3" t="s">
        <v>64</v>
      </c>
      <c r="F34" s="2" t="s">
        <v>67</v>
      </c>
      <c r="G34" s="2" t="s">
        <v>57</v>
      </c>
      <c r="H34" s="2" t="s">
        <v>14</v>
      </c>
      <c r="I34" s="2" t="s">
        <v>66</v>
      </c>
      <c r="J34" s="6" t="str">
        <f t="shared" si="0"/>
        <v xml:space="preserve">http://slimages.macys.com/is/image/MCY/14996944 </v>
      </c>
    </row>
    <row r="35" spans="1:10" ht="66" x14ac:dyDescent="0.2">
      <c r="A35" s="2" t="s">
        <v>63</v>
      </c>
      <c r="B35" s="3">
        <v>2</v>
      </c>
      <c r="C35" s="5">
        <v>89</v>
      </c>
      <c r="D35" s="4">
        <v>178</v>
      </c>
      <c r="E35" s="3" t="s">
        <v>64</v>
      </c>
      <c r="F35" s="2" t="s">
        <v>12</v>
      </c>
      <c r="G35" s="2" t="s">
        <v>57</v>
      </c>
      <c r="H35" s="2" t="s">
        <v>14</v>
      </c>
      <c r="I35" s="2" t="s">
        <v>66</v>
      </c>
      <c r="J35" s="6" t="str">
        <f t="shared" si="0"/>
        <v xml:space="preserve">http://slimages.macys.com/is/image/MCY/14996944 </v>
      </c>
    </row>
    <row r="36" spans="1:10" ht="66" x14ac:dyDescent="0.2">
      <c r="A36" s="2" t="s">
        <v>63</v>
      </c>
      <c r="B36" s="3">
        <v>1</v>
      </c>
      <c r="C36" s="5">
        <v>89</v>
      </c>
      <c r="D36" s="4">
        <v>89</v>
      </c>
      <c r="E36" s="3" t="s">
        <v>64</v>
      </c>
      <c r="F36" s="2" t="s">
        <v>67</v>
      </c>
      <c r="G36" s="2" t="s">
        <v>57</v>
      </c>
      <c r="H36" s="2" t="s">
        <v>14</v>
      </c>
      <c r="I36" s="2" t="s">
        <v>66</v>
      </c>
      <c r="J36" s="6" t="str">
        <f t="shared" si="0"/>
        <v xml:space="preserve">http://slimages.macys.com/is/image/MCY/14996944 </v>
      </c>
    </row>
    <row r="37" spans="1:10" ht="66" x14ac:dyDescent="0.2">
      <c r="A37" s="2" t="s">
        <v>63</v>
      </c>
      <c r="B37" s="3">
        <v>3</v>
      </c>
      <c r="C37" s="5">
        <v>89</v>
      </c>
      <c r="D37" s="4">
        <v>267</v>
      </c>
      <c r="E37" s="3" t="s">
        <v>64</v>
      </c>
      <c r="F37" s="2" t="s">
        <v>12</v>
      </c>
      <c r="G37" s="2" t="s">
        <v>57</v>
      </c>
      <c r="H37" s="2" t="s">
        <v>14</v>
      </c>
      <c r="I37" s="2" t="s">
        <v>66</v>
      </c>
      <c r="J37" s="6" t="str">
        <f t="shared" si="0"/>
        <v xml:space="preserve">http://slimages.macys.com/is/image/MCY/14996944 </v>
      </c>
    </row>
    <row r="38" spans="1:10" ht="66" x14ac:dyDescent="0.2">
      <c r="A38" s="2" t="s">
        <v>68</v>
      </c>
      <c r="B38" s="3">
        <v>1</v>
      </c>
      <c r="C38" s="5">
        <v>89</v>
      </c>
      <c r="D38" s="4">
        <v>89</v>
      </c>
      <c r="E38" s="3" t="s">
        <v>69</v>
      </c>
      <c r="F38" s="2" t="s">
        <v>12</v>
      </c>
      <c r="G38" s="2" t="s">
        <v>57</v>
      </c>
      <c r="H38" s="2" t="s">
        <v>14</v>
      </c>
      <c r="I38" s="2" t="s">
        <v>70</v>
      </c>
      <c r="J38" s="6" t="str">
        <f>HYPERLINK("http://slimages.macys.com/is/image/MCY/14997018 ")</f>
        <v xml:space="preserve">http://slimages.macys.com/is/image/MCY/14997018 </v>
      </c>
    </row>
    <row r="39" spans="1:10" ht="66" x14ac:dyDescent="0.2">
      <c r="A39" s="2" t="s">
        <v>68</v>
      </c>
      <c r="B39" s="3">
        <v>1</v>
      </c>
      <c r="C39" s="5">
        <v>89</v>
      </c>
      <c r="D39" s="4">
        <v>89</v>
      </c>
      <c r="E39" s="3" t="s">
        <v>69</v>
      </c>
      <c r="F39" s="2" t="s">
        <v>12</v>
      </c>
      <c r="G39" s="2" t="s">
        <v>57</v>
      </c>
      <c r="H39" s="2" t="s">
        <v>14</v>
      </c>
      <c r="I39" s="2" t="s">
        <v>70</v>
      </c>
      <c r="J39" s="6" t="str">
        <f>HYPERLINK("http://slimages.macys.com/is/image/MCY/14997018 ")</f>
        <v xml:space="preserve">http://slimages.macys.com/is/image/MCY/14997018 </v>
      </c>
    </row>
    <row r="40" spans="1:10" ht="66" x14ac:dyDescent="0.2">
      <c r="A40" s="2" t="s">
        <v>68</v>
      </c>
      <c r="B40" s="3">
        <v>1</v>
      </c>
      <c r="C40" s="5">
        <v>89</v>
      </c>
      <c r="D40" s="4">
        <v>89</v>
      </c>
      <c r="E40" s="3" t="s">
        <v>69</v>
      </c>
      <c r="F40" s="2" t="s">
        <v>12</v>
      </c>
      <c r="G40" s="2" t="s">
        <v>57</v>
      </c>
      <c r="H40" s="2" t="s">
        <v>14</v>
      </c>
      <c r="I40" s="2" t="s">
        <v>70</v>
      </c>
      <c r="J40" s="6" t="str">
        <f>HYPERLINK("http://slimages.macys.com/is/image/MCY/14997018 ")</f>
        <v xml:space="preserve">http://slimages.macys.com/is/image/MCY/14997018 </v>
      </c>
    </row>
    <row r="41" spans="1:10" ht="53" x14ac:dyDescent="0.2">
      <c r="A41" s="2" t="s">
        <v>71</v>
      </c>
      <c r="B41" s="3">
        <v>1</v>
      </c>
      <c r="C41" s="5">
        <v>99</v>
      </c>
      <c r="D41" s="4">
        <v>99</v>
      </c>
      <c r="E41" s="3" t="s">
        <v>72</v>
      </c>
      <c r="F41" s="2" t="s">
        <v>67</v>
      </c>
      <c r="G41" s="2" t="s">
        <v>57</v>
      </c>
      <c r="H41" s="2" t="s">
        <v>14</v>
      </c>
      <c r="I41" s="2" t="s">
        <v>73</v>
      </c>
      <c r="J41" s="6" t="str">
        <f>HYPERLINK("http://slimages.macys.com/is/image/MCY/8719454 ")</f>
        <v xml:space="preserve">http://slimages.macys.com/is/image/MCY/8719454 </v>
      </c>
    </row>
    <row r="42" spans="1:10" ht="79" x14ac:dyDescent="0.2">
      <c r="A42" s="2" t="s">
        <v>74</v>
      </c>
      <c r="B42" s="3">
        <v>1</v>
      </c>
      <c r="C42" s="5">
        <v>70</v>
      </c>
      <c r="D42" s="4">
        <v>70</v>
      </c>
      <c r="E42" s="3" t="s">
        <v>74</v>
      </c>
      <c r="F42" s="2" t="s">
        <v>12</v>
      </c>
      <c r="G42" s="2" t="s">
        <v>75</v>
      </c>
      <c r="H42" s="2" t="s">
        <v>14</v>
      </c>
      <c r="I42" s="2" t="s">
        <v>76</v>
      </c>
      <c r="J42" s="6" t="str">
        <f>HYPERLINK("http://slimages.macys.com/is/image/MCY/15125343 ")</f>
        <v xml:space="preserve">http://slimages.macys.com/is/image/MCY/15125343 </v>
      </c>
    </row>
    <row r="43" spans="1:10" ht="79" x14ac:dyDescent="0.2">
      <c r="A43" s="2" t="s">
        <v>77</v>
      </c>
      <c r="B43" s="3">
        <v>1</v>
      </c>
      <c r="C43" s="5">
        <v>89.5</v>
      </c>
      <c r="D43" s="4">
        <v>89.5</v>
      </c>
      <c r="E43" s="3">
        <v>10007305700</v>
      </c>
      <c r="F43" s="2"/>
      <c r="G43" s="2" t="s">
        <v>78</v>
      </c>
      <c r="H43" s="2" t="s">
        <v>14</v>
      </c>
      <c r="I43" s="2" t="s">
        <v>79</v>
      </c>
      <c r="J43" s="6" t="str">
        <f>HYPERLINK("http://slimages.macys.com/is/image/MCY/14528989 ")</f>
        <v xml:space="preserve">http://slimages.macys.com/is/image/MCY/14528989 </v>
      </c>
    </row>
    <row r="44" spans="1:10" ht="79" x14ac:dyDescent="0.2">
      <c r="A44" s="2" t="s">
        <v>77</v>
      </c>
      <c r="B44" s="3">
        <v>1</v>
      </c>
      <c r="C44" s="5">
        <v>89.5</v>
      </c>
      <c r="D44" s="4">
        <v>89.5</v>
      </c>
      <c r="E44" s="3">
        <v>10007305700</v>
      </c>
      <c r="F44" s="2"/>
      <c r="G44" s="2" t="s">
        <v>78</v>
      </c>
      <c r="H44" s="2" t="s">
        <v>14</v>
      </c>
      <c r="I44" s="2" t="s">
        <v>79</v>
      </c>
      <c r="J44" s="6" t="str">
        <f>HYPERLINK("http://slimages.macys.com/is/image/MCY/14528989 ")</f>
        <v xml:space="preserve">http://slimages.macys.com/is/image/MCY/14528989 </v>
      </c>
    </row>
    <row r="45" spans="1:10" ht="53" x14ac:dyDescent="0.2">
      <c r="A45" s="2" t="s">
        <v>80</v>
      </c>
      <c r="B45" s="3">
        <v>1</v>
      </c>
      <c r="C45" s="5">
        <v>89</v>
      </c>
      <c r="D45" s="4">
        <v>89</v>
      </c>
      <c r="E45" s="3" t="s">
        <v>81</v>
      </c>
      <c r="F45" s="2" t="s">
        <v>82</v>
      </c>
      <c r="G45" s="2" t="s">
        <v>83</v>
      </c>
      <c r="H45" s="2" t="s">
        <v>14</v>
      </c>
      <c r="I45" s="2"/>
      <c r="J45" s="6" t="str">
        <f>HYPERLINK("http://slimages.macys.com/is/image/MCY/2256628 ")</f>
        <v xml:space="preserve">http://slimages.macys.com/is/image/MCY/2256628 </v>
      </c>
    </row>
    <row r="46" spans="1:10" ht="53" x14ac:dyDescent="0.2">
      <c r="A46" s="2" t="s">
        <v>80</v>
      </c>
      <c r="B46" s="3">
        <v>1</v>
      </c>
      <c r="C46" s="5">
        <v>89</v>
      </c>
      <c r="D46" s="4">
        <v>89</v>
      </c>
      <c r="E46" s="3" t="s">
        <v>81</v>
      </c>
      <c r="F46" s="2" t="s">
        <v>82</v>
      </c>
      <c r="G46" s="2" t="s">
        <v>83</v>
      </c>
      <c r="H46" s="2" t="s">
        <v>14</v>
      </c>
      <c r="I46" s="2"/>
      <c r="J46" s="6" t="str">
        <f>HYPERLINK("http://slimages.macys.com/is/image/MCY/2256628 ")</f>
        <v xml:space="preserve">http://slimages.macys.com/is/image/MCY/2256628 </v>
      </c>
    </row>
    <row r="47" spans="1:10" ht="53" x14ac:dyDescent="0.2">
      <c r="A47" s="2" t="s">
        <v>84</v>
      </c>
      <c r="B47" s="3">
        <v>1</v>
      </c>
      <c r="C47" s="5">
        <v>79</v>
      </c>
      <c r="D47" s="4">
        <v>79</v>
      </c>
      <c r="E47" s="3" t="s">
        <v>85</v>
      </c>
      <c r="F47" s="2" t="s">
        <v>41</v>
      </c>
      <c r="G47" s="2" t="s">
        <v>83</v>
      </c>
      <c r="H47" s="2" t="s">
        <v>14</v>
      </c>
      <c r="I47" s="2"/>
      <c r="J47" s="6" t="str">
        <f>HYPERLINK("http://slimages.macys.com/is/image/MCY/2256630 ")</f>
        <v xml:space="preserve">http://slimages.macys.com/is/image/MCY/2256630 </v>
      </c>
    </row>
    <row r="48" spans="1:10" ht="79" x14ac:dyDescent="0.2">
      <c r="A48" s="2" t="s">
        <v>86</v>
      </c>
      <c r="B48" s="3">
        <v>1</v>
      </c>
      <c r="C48" s="5">
        <v>55</v>
      </c>
      <c r="D48" s="4">
        <v>55</v>
      </c>
      <c r="E48" s="3" t="s">
        <v>86</v>
      </c>
      <c r="F48" s="2" t="s">
        <v>12</v>
      </c>
      <c r="G48" s="2" t="s">
        <v>75</v>
      </c>
      <c r="H48" s="2" t="s">
        <v>14</v>
      </c>
      <c r="I48" s="2" t="s">
        <v>76</v>
      </c>
      <c r="J48" s="6" t="str">
        <f>HYPERLINK("http://slimages.macys.com/is/image/MCY/15123811 ")</f>
        <v xml:space="preserve">http://slimages.macys.com/is/image/MCY/15123811 </v>
      </c>
    </row>
    <row r="49" spans="1:10" ht="79" x14ac:dyDescent="0.2">
      <c r="A49" s="2" t="s">
        <v>86</v>
      </c>
      <c r="B49" s="3">
        <v>1</v>
      </c>
      <c r="C49" s="5">
        <v>55</v>
      </c>
      <c r="D49" s="4">
        <v>55</v>
      </c>
      <c r="E49" s="3" t="s">
        <v>86</v>
      </c>
      <c r="F49" s="2" t="s">
        <v>56</v>
      </c>
      <c r="G49" s="2" t="s">
        <v>75</v>
      </c>
      <c r="H49" s="2" t="s">
        <v>14</v>
      </c>
      <c r="I49" s="2" t="s">
        <v>76</v>
      </c>
      <c r="J49" s="6" t="str">
        <f>HYPERLINK("http://slimages.macys.com/is/image/MCY/15123811 ")</f>
        <v xml:space="preserve">http://slimages.macys.com/is/image/MCY/15123811 </v>
      </c>
    </row>
    <row r="50" spans="1:10" ht="105" x14ac:dyDescent="0.2">
      <c r="A50" s="2" t="s">
        <v>87</v>
      </c>
      <c r="B50" s="3">
        <v>1</v>
      </c>
      <c r="C50" s="5">
        <v>99</v>
      </c>
      <c r="D50" s="4">
        <v>99</v>
      </c>
      <c r="E50" s="3" t="s">
        <v>88</v>
      </c>
      <c r="F50" s="2" t="s">
        <v>49</v>
      </c>
      <c r="G50" s="2" t="s">
        <v>52</v>
      </c>
      <c r="H50" s="2" t="s">
        <v>14</v>
      </c>
      <c r="I50" s="2" t="s">
        <v>89</v>
      </c>
      <c r="J50" s="6" t="str">
        <f>HYPERLINK("http://slimages.macys.com/is/image/MCY/11936811 ")</f>
        <v xml:space="preserve">http://slimages.macys.com/is/image/MCY/11936811 </v>
      </c>
    </row>
    <row r="51" spans="1:10" ht="183" x14ac:dyDescent="0.2">
      <c r="A51" s="2" t="s">
        <v>90</v>
      </c>
      <c r="B51" s="3">
        <v>1</v>
      </c>
      <c r="C51" s="5">
        <v>54</v>
      </c>
      <c r="D51" s="4">
        <v>54</v>
      </c>
      <c r="E51" s="3" t="s">
        <v>91</v>
      </c>
      <c r="F51" s="2" t="s">
        <v>82</v>
      </c>
      <c r="G51" s="2" t="s">
        <v>83</v>
      </c>
      <c r="H51" s="2" t="s">
        <v>14</v>
      </c>
      <c r="I51" s="2" t="s">
        <v>92</v>
      </c>
      <c r="J51" s="6" t="str">
        <f>HYPERLINK("http://slimages.macys.com/is/image/MCY/8865736 ")</f>
        <v xml:space="preserve">http://slimages.macys.com/is/image/MCY/8865736 </v>
      </c>
    </row>
    <row r="52" spans="1:10" ht="53" x14ac:dyDescent="0.2">
      <c r="A52" s="2" t="s">
        <v>93</v>
      </c>
      <c r="B52" s="3">
        <v>1</v>
      </c>
      <c r="C52" s="5">
        <v>49</v>
      </c>
      <c r="D52" s="4">
        <v>49</v>
      </c>
      <c r="E52" s="3" t="s">
        <v>94</v>
      </c>
      <c r="F52" s="2" t="s">
        <v>56</v>
      </c>
      <c r="G52" s="2" t="s">
        <v>95</v>
      </c>
      <c r="H52" s="2" t="s">
        <v>14</v>
      </c>
      <c r="I52" s="2" t="s">
        <v>96</v>
      </c>
      <c r="J52" s="6" t="str">
        <f>HYPERLINK("http://slimages.macys.com/is/image/MCY/10187201 ")</f>
        <v xml:space="preserve">http://slimages.macys.com/is/image/MCY/10187201 </v>
      </c>
    </row>
    <row r="53" spans="1:10" ht="66" x14ac:dyDescent="0.2">
      <c r="A53" s="2" t="s">
        <v>97</v>
      </c>
      <c r="B53" s="3">
        <v>1</v>
      </c>
      <c r="C53" s="5">
        <v>59.5</v>
      </c>
      <c r="D53" s="4">
        <v>59.5</v>
      </c>
      <c r="E53" s="3" t="s">
        <v>98</v>
      </c>
      <c r="F53" s="2" t="s">
        <v>99</v>
      </c>
      <c r="G53" s="2" t="s">
        <v>100</v>
      </c>
      <c r="H53" s="2" t="s">
        <v>14</v>
      </c>
      <c r="I53" s="2" t="s">
        <v>101</v>
      </c>
      <c r="J53" s="6" t="str">
        <f>HYPERLINK("http://slimages.macys.com/is/image/MCY/8971107 ")</f>
        <v xml:space="preserve">http://slimages.macys.com/is/image/MCY/8971107 </v>
      </c>
    </row>
    <row r="54" spans="1:10" ht="66" x14ac:dyDescent="0.2">
      <c r="A54" s="2" t="s">
        <v>97</v>
      </c>
      <c r="B54" s="3">
        <v>1</v>
      </c>
      <c r="C54" s="5">
        <v>59.5</v>
      </c>
      <c r="D54" s="4">
        <v>59.5</v>
      </c>
      <c r="E54" s="3" t="s">
        <v>98</v>
      </c>
      <c r="F54" s="2" t="s">
        <v>99</v>
      </c>
      <c r="G54" s="2" t="s">
        <v>100</v>
      </c>
      <c r="H54" s="2" t="s">
        <v>14</v>
      </c>
      <c r="I54" s="2" t="s">
        <v>101</v>
      </c>
      <c r="J54" s="6" t="str">
        <f>HYPERLINK("http://slimages.macys.com/is/image/MCY/8971107 ")</f>
        <v xml:space="preserve">http://slimages.macys.com/is/image/MCY/8971107 </v>
      </c>
    </row>
    <row r="55" spans="1:10" ht="66" x14ac:dyDescent="0.2">
      <c r="A55" s="2" t="s">
        <v>102</v>
      </c>
      <c r="B55" s="3">
        <v>1</v>
      </c>
      <c r="C55" s="5">
        <v>49</v>
      </c>
      <c r="D55" s="4">
        <v>49</v>
      </c>
      <c r="E55" s="3" t="s">
        <v>103</v>
      </c>
      <c r="F55" s="2"/>
      <c r="G55" s="2" t="s">
        <v>95</v>
      </c>
      <c r="H55" s="2" t="s">
        <v>14</v>
      </c>
      <c r="I55" s="2" t="s">
        <v>104</v>
      </c>
      <c r="J55" s="6" t="str">
        <f>HYPERLINK("http://slimages.macys.com/is/image/MCY/8263422 ")</f>
        <v xml:space="preserve">http://slimages.macys.com/is/image/MCY/8263422 </v>
      </c>
    </row>
    <row r="56" spans="1:10" ht="92" x14ac:dyDescent="0.2">
      <c r="A56" s="2" t="s">
        <v>105</v>
      </c>
      <c r="B56" s="3">
        <v>1</v>
      </c>
      <c r="C56" s="5">
        <v>69.5</v>
      </c>
      <c r="D56" s="4">
        <v>69.5</v>
      </c>
      <c r="E56" s="3">
        <v>10004654400</v>
      </c>
      <c r="F56" s="2" t="s">
        <v>12</v>
      </c>
      <c r="G56" s="2" t="s">
        <v>100</v>
      </c>
      <c r="H56" s="2" t="s">
        <v>14</v>
      </c>
      <c r="I56" s="2" t="s">
        <v>106</v>
      </c>
      <c r="J56" s="6" t="str">
        <f>HYPERLINK("http://slimages.macys.com/is/image/MCY/15653349 ")</f>
        <v xml:space="preserve">http://slimages.macys.com/is/image/MCY/15653349 </v>
      </c>
    </row>
    <row r="57" spans="1:10" ht="92" x14ac:dyDescent="0.2">
      <c r="A57" s="2" t="s">
        <v>105</v>
      </c>
      <c r="B57" s="3">
        <v>1</v>
      </c>
      <c r="C57" s="5">
        <v>69.5</v>
      </c>
      <c r="D57" s="4">
        <v>69.5</v>
      </c>
      <c r="E57" s="3">
        <v>10004654400</v>
      </c>
      <c r="F57" s="2" t="s">
        <v>107</v>
      </c>
      <c r="G57" s="2" t="s">
        <v>100</v>
      </c>
      <c r="H57" s="2" t="s">
        <v>14</v>
      </c>
      <c r="I57" s="2" t="s">
        <v>106</v>
      </c>
      <c r="J57" s="6" t="str">
        <f>HYPERLINK("http://slimages.macys.com/is/image/MCY/15653349 ")</f>
        <v xml:space="preserve">http://slimages.macys.com/is/image/MCY/15653349 </v>
      </c>
    </row>
    <row r="58" spans="1:10" ht="66" x14ac:dyDescent="0.2">
      <c r="A58" s="2" t="s">
        <v>108</v>
      </c>
      <c r="B58" s="3">
        <v>1</v>
      </c>
      <c r="C58" s="5">
        <v>59.5</v>
      </c>
      <c r="D58" s="4">
        <v>59.5</v>
      </c>
      <c r="E58" s="3" t="s">
        <v>109</v>
      </c>
      <c r="F58" s="2" t="s">
        <v>12</v>
      </c>
      <c r="G58" s="2" t="s">
        <v>100</v>
      </c>
      <c r="H58" s="2" t="s">
        <v>14</v>
      </c>
      <c r="I58" s="2" t="s">
        <v>101</v>
      </c>
      <c r="J58" s="6" t="str">
        <f>HYPERLINK("http://slimages.macys.com/is/image/MCY/8971107 ")</f>
        <v xml:space="preserve">http://slimages.macys.com/is/image/MCY/8971107 </v>
      </c>
    </row>
    <row r="59" spans="1:10" ht="66" x14ac:dyDescent="0.2">
      <c r="A59" s="2" t="s">
        <v>108</v>
      </c>
      <c r="B59" s="3">
        <v>1</v>
      </c>
      <c r="C59" s="5">
        <v>59.5</v>
      </c>
      <c r="D59" s="4">
        <v>59.5</v>
      </c>
      <c r="E59" s="3" t="s">
        <v>109</v>
      </c>
      <c r="F59" s="2" t="s">
        <v>12</v>
      </c>
      <c r="G59" s="2" t="s">
        <v>100</v>
      </c>
      <c r="H59" s="2" t="s">
        <v>14</v>
      </c>
      <c r="I59" s="2" t="s">
        <v>101</v>
      </c>
      <c r="J59" s="6" t="str">
        <f>HYPERLINK("http://slimages.macys.com/is/image/MCY/8971107 ")</f>
        <v xml:space="preserve">http://slimages.macys.com/is/image/MCY/8971107 </v>
      </c>
    </row>
    <row r="60" spans="1:10" ht="66" x14ac:dyDescent="0.2">
      <c r="A60" s="2" t="s">
        <v>108</v>
      </c>
      <c r="B60" s="3">
        <v>2</v>
      </c>
      <c r="C60" s="5">
        <v>59.5</v>
      </c>
      <c r="D60" s="4">
        <v>119</v>
      </c>
      <c r="E60" s="3" t="s">
        <v>109</v>
      </c>
      <c r="F60" s="2" t="s">
        <v>12</v>
      </c>
      <c r="G60" s="2" t="s">
        <v>100</v>
      </c>
      <c r="H60" s="2" t="s">
        <v>14</v>
      </c>
      <c r="I60" s="2" t="s">
        <v>101</v>
      </c>
      <c r="J60" s="6" t="str">
        <f>HYPERLINK("http://slimages.macys.com/is/image/MCY/8971107 ")</f>
        <v xml:space="preserve">http://slimages.macys.com/is/image/MCY/8971107 </v>
      </c>
    </row>
    <row r="61" spans="1:10" ht="79" x14ac:dyDescent="0.2">
      <c r="A61" s="2" t="s">
        <v>110</v>
      </c>
      <c r="B61" s="3">
        <v>1</v>
      </c>
      <c r="C61" s="5">
        <v>45.5</v>
      </c>
      <c r="D61" s="4">
        <v>45.5</v>
      </c>
      <c r="E61" s="3" t="s">
        <v>111</v>
      </c>
      <c r="F61" s="2"/>
      <c r="G61" s="2" t="s">
        <v>100</v>
      </c>
      <c r="H61" s="2" t="s">
        <v>14</v>
      </c>
      <c r="I61" s="2" t="s">
        <v>112</v>
      </c>
      <c r="J61" s="6" t="str">
        <f>HYPERLINK("http://slimages.macys.com/is/image/MCY/3290941 ")</f>
        <v xml:space="preserve">http://slimages.macys.com/is/image/MCY/3290941 </v>
      </c>
    </row>
    <row r="62" spans="1:10" ht="92" x14ac:dyDescent="0.2">
      <c r="A62" s="2" t="s">
        <v>113</v>
      </c>
      <c r="B62" s="3">
        <v>1</v>
      </c>
      <c r="C62" s="5">
        <v>59.5</v>
      </c>
      <c r="D62" s="4">
        <v>59.5</v>
      </c>
      <c r="E62" s="3" t="s">
        <v>114</v>
      </c>
      <c r="F62" s="2" t="s">
        <v>115</v>
      </c>
      <c r="G62" s="2" t="s">
        <v>100</v>
      </c>
      <c r="H62" s="2" t="s">
        <v>14</v>
      </c>
      <c r="I62" s="2" t="s">
        <v>116</v>
      </c>
      <c r="J62" s="6" t="str">
        <f>HYPERLINK("http://slimages.macys.com/is/image/MCY/9066998 ")</f>
        <v xml:space="preserve">http://slimages.macys.com/is/image/MCY/9066998 </v>
      </c>
    </row>
    <row r="63" spans="1:10" ht="92" x14ac:dyDescent="0.2">
      <c r="A63" s="2" t="s">
        <v>113</v>
      </c>
      <c r="B63" s="3">
        <v>1</v>
      </c>
      <c r="C63" s="5">
        <v>59.5</v>
      </c>
      <c r="D63" s="4">
        <v>59.5</v>
      </c>
      <c r="E63" s="3" t="s">
        <v>114</v>
      </c>
      <c r="F63" s="2" t="s">
        <v>115</v>
      </c>
      <c r="G63" s="2" t="s">
        <v>100</v>
      </c>
      <c r="H63" s="2" t="s">
        <v>14</v>
      </c>
      <c r="I63" s="2" t="s">
        <v>116</v>
      </c>
      <c r="J63" s="6" t="str">
        <f>HYPERLINK("http://slimages.macys.com/is/image/MCY/9066998 ")</f>
        <v xml:space="preserve">http://slimages.macys.com/is/image/MCY/9066998 </v>
      </c>
    </row>
    <row r="64" spans="1:10" ht="92" x14ac:dyDescent="0.2">
      <c r="A64" s="2" t="s">
        <v>113</v>
      </c>
      <c r="B64" s="3">
        <v>1</v>
      </c>
      <c r="C64" s="5">
        <v>59.5</v>
      </c>
      <c r="D64" s="4">
        <v>59.5</v>
      </c>
      <c r="E64" s="3" t="s">
        <v>114</v>
      </c>
      <c r="F64" s="2" t="s">
        <v>115</v>
      </c>
      <c r="G64" s="2" t="s">
        <v>100</v>
      </c>
      <c r="H64" s="2" t="s">
        <v>14</v>
      </c>
      <c r="I64" s="2" t="s">
        <v>116</v>
      </c>
      <c r="J64" s="6" t="str">
        <f>HYPERLINK("http://slimages.macys.com/is/image/MCY/9066998 ")</f>
        <v xml:space="preserve">http://slimages.macys.com/is/image/MCY/9066998 </v>
      </c>
    </row>
    <row r="65" spans="1:10" ht="92" x14ac:dyDescent="0.2">
      <c r="A65" s="2" t="s">
        <v>113</v>
      </c>
      <c r="B65" s="3">
        <v>1</v>
      </c>
      <c r="C65" s="5">
        <v>59.5</v>
      </c>
      <c r="D65" s="4">
        <v>59.5</v>
      </c>
      <c r="E65" s="3" t="s">
        <v>114</v>
      </c>
      <c r="F65" s="2" t="s">
        <v>115</v>
      </c>
      <c r="G65" s="2" t="s">
        <v>100</v>
      </c>
      <c r="H65" s="2" t="s">
        <v>14</v>
      </c>
      <c r="I65" s="2" t="s">
        <v>116</v>
      </c>
      <c r="J65" s="6" t="str">
        <f>HYPERLINK("http://slimages.macys.com/is/image/MCY/9066998 ")</f>
        <v xml:space="preserve">http://slimages.macys.com/is/image/MCY/9066998 </v>
      </c>
    </row>
    <row r="66" spans="1:10" ht="66" x14ac:dyDescent="0.2">
      <c r="A66" s="2" t="s">
        <v>117</v>
      </c>
      <c r="B66" s="3">
        <v>1</v>
      </c>
      <c r="C66" s="5">
        <v>59.5</v>
      </c>
      <c r="D66" s="4">
        <v>59.5</v>
      </c>
      <c r="E66" s="3" t="s">
        <v>118</v>
      </c>
      <c r="F66" s="2" t="s">
        <v>12</v>
      </c>
      <c r="G66" s="2" t="s">
        <v>100</v>
      </c>
      <c r="H66" s="2" t="s">
        <v>14</v>
      </c>
      <c r="I66" s="2" t="s">
        <v>119</v>
      </c>
      <c r="J66" s="6" t="str">
        <f t="shared" ref="J66:J72" si="1">HYPERLINK("http://slimages.macys.com/is/image/MCY/9135122 ")</f>
        <v xml:space="preserve">http://slimages.macys.com/is/image/MCY/9135122 </v>
      </c>
    </row>
    <row r="67" spans="1:10" ht="66" x14ac:dyDescent="0.2">
      <c r="A67" s="2" t="s">
        <v>117</v>
      </c>
      <c r="B67" s="3">
        <v>1</v>
      </c>
      <c r="C67" s="5">
        <v>59.5</v>
      </c>
      <c r="D67" s="4">
        <v>59.5</v>
      </c>
      <c r="E67" s="3" t="s">
        <v>118</v>
      </c>
      <c r="F67" s="2" t="s">
        <v>12</v>
      </c>
      <c r="G67" s="2" t="s">
        <v>100</v>
      </c>
      <c r="H67" s="2" t="s">
        <v>14</v>
      </c>
      <c r="I67" s="2" t="s">
        <v>119</v>
      </c>
      <c r="J67" s="6" t="str">
        <f t="shared" si="1"/>
        <v xml:space="preserve">http://slimages.macys.com/is/image/MCY/9135122 </v>
      </c>
    </row>
    <row r="68" spans="1:10" ht="66" x14ac:dyDescent="0.2">
      <c r="A68" s="2" t="s">
        <v>117</v>
      </c>
      <c r="B68" s="3">
        <v>1</v>
      </c>
      <c r="C68" s="5">
        <v>59.5</v>
      </c>
      <c r="D68" s="4">
        <v>59.5</v>
      </c>
      <c r="E68" s="3" t="s">
        <v>120</v>
      </c>
      <c r="F68" s="2" t="s">
        <v>12</v>
      </c>
      <c r="G68" s="2" t="s">
        <v>100</v>
      </c>
      <c r="H68" s="2" t="s">
        <v>14</v>
      </c>
      <c r="I68" s="2" t="s">
        <v>119</v>
      </c>
      <c r="J68" s="6" t="str">
        <f t="shared" si="1"/>
        <v xml:space="preserve">http://slimages.macys.com/is/image/MCY/9135122 </v>
      </c>
    </row>
    <row r="69" spans="1:10" ht="66" x14ac:dyDescent="0.2">
      <c r="A69" s="2" t="s">
        <v>117</v>
      </c>
      <c r="B69" s="3">
        <v>1</v>
      </c>
      <c r="C69" s="5">
        <v>59.5</v>
      </c>
      <c r="D69" s="4">
        <v>59.5</v>
      </c>
      <c r="E69" s="3" t="s">
        <v>118</v>
      </c>
      <c r="F69" s="2" t="s">
        <v>12</v>
      </c>
      <c r="G69" s="2" t="s">
        <v>100</v>
      </c>
      <c r="H69" s="2" t="s">
        <v>14</v>
      </c>
      <c r="I69" s="2" t="s">
        <v>119</v>
      </c>
      <c r="J69" s="6" t="str">
        <f t="shared" si="1"/>
        <v xml:space="preserve">http://slimages.macys.com/is/image/MCY/9135122 </v>
      </c>
    </row>
    <row r="70" spans="1:10" ht="66" x14ac:dyDescent="0.2">
      <c r="A70" s="2" t="s">
        <v>117</v>
      </c>
      <c r="B70" s="3">
        <v>2</v>
      </c>
      <c r="C70" s="5">
        <v>59.5</v>
      </c>
      <c r="D70" s="4">
        <v>119</v>
      </c>
      <c r="E70" s="3" t="s">
        <v>120</v>
      </c>
      <c r="F70" s="2" t="s">
        <v>12</v>
      </c>
      <c r="G70" s="2" t="s">
        <v>100</v>
      </c>
      <c r="H70" s="2" t="s">
        <v>14</v>
      </c>
      <c r="I70" s="2" t="s">
        <v>119</v>
      </c>
      <c r="J70" s="6" t="str">
        <f t="shared" si="1"/>
        <v xml:space="preserve">http://slimages.macys.com/is/image/MCY/9135122 </v>
      </c>
    </row>
    <row r="71" spans="1:10" ht="66" x14ac:dyDescent="0.2">
      <c r="A71" s="2" t="s">
        <v>121</v>
      </c>
      <c r="B71" s="3">
        <v>1</v>
      </c>
      <c r="C71" s="5">
        <v>59.5</v>
      </c>
      <c r="D71" s="4">
        <v>59.5</v>
      </c>
      <c r="E71" s="3" t="s">
        <v>120</v>
      </c>
      <c r="F71" s="2" t="s">
        <v>99</v>
      </c>
      <c r="G71" s="2" t="s">
        <v>100</v>
      </c>
      <c r="H71" s="2" t="s">
        <v>14</v>
      </c>
      <c r="I71" s="2" t="s">
        <v>119</v>
      </c>
      <c r="J71" s="6" t="str">
        <f t="shared" si="1"/>
        <v xml:space="preserve">http://slimages.macys.com/is/image/MCY/9135122 </v>
      </c>
    </row>
    <row r="72" spans="1:10" ht="66" x14ac:dyDescent="0.2">
      <c r="A72" s="2" t="s">
        <v>117</v>
      </c>
      <c r="B72" s="3">
        <v>1</v>
      </c>
      <c r="C72" s="5">
        <v>59.5</v>
      </c>
      <c r="D72" s="4">
        <v>59.5</v>
      </c>
      <c r="E72" s="3" t="s">
        <v>118</v>
      </c>
      <c r="F72" s="2" t="s">
        <v>12</v>
      </c>
      <c r="G72" s="2" t="s">
        <v>100</v>
      </c>
      <c r="H72" s="2" t="s">
        <v>14</v>
      </c>
      <c r="I72" s="2" t="s">
        <v>119</v>
      </c>
      <c r="J72" s="6" t="str">
        <f t="shared" si="1"/>
        <v xml:space="preserve">http://slimages.macys.com/is/image/MCY/9135122 </v>
      </c>
    </row>
    <row r="73" spans="1:10" ht="79" x14ac:dyDescent="0.2">
      <c r="A73" s="2" t="s">
        <v>122</v>
      </c>
      <c r="B73" s="3">
        <v>1</v>
      </c>
      <c r="C73" s="5">
        <v>49.5</v>
      </c>
      <c r="D73" s="4">
        <v>49.5</v>
      </c>
      <c r="E73" s="3" t="s">
        <v>123</v>
      </c>
      <c r="F73" s="2" t="s">
        <v>99</v>
      </c>
      <c r="G73" s="2" t="s">
        <v>100</v>
      </c>
      <c r="H73" s="2" t="s">
        <v>14</v>
      </c>
      <c r="I73" s="2" t="s">
        <v>124</v>
      </c>
      <c r="J73" s="6" t="str">
        <f t="shared" ref="J73:J78" si="2">HYPERLINK("http://slimages.macys.com/is/image/MCY/9192074 ")</f>
        <v xml:space="preserve">http://slimages.macys.com/is/image/MCY/9192074 </v>
      </c>
    </row>
    <row r="74" spans="1:10" ht="79" x14ac:dyDescent="0.2">
      <c r="A74" s="2" t="s">
        <v>122</v>
      </c>
      <c r="B74" s="3">
        <v>1</v>
      </c>
      <c r="C74" s="5">
        <v>49.5</v>
      </c>
      <c r="D74" s="4">
        <v>49.5</v>
      </c>
      <c r="E74" s="3" t="s">
        <v>125</v>
      </c>
      <c r="F74" s="2" t="s">
        <v>126</v>
      </c>
      <c r="G74" s="2" t="s">
        <v>100</v>
      </c>
      <c r="H74" s="2" t="s">
        <v>14</v>
      </c>
      <c r="I74" s="2" t="s">
        <v>124</v>
      </c>
      <c r="J74" s="6" t="str">
        <f t="shared" si="2"/>
        <v xml:space="preserve">http://slimages.macys.com/is/image/MCY/9192074 </v>
      </c>
    </row>
    <row r="75" spans="1:10" ht="79" x14ac:dyDescent="0.2">
      <c r="A75" s="2" t="s">
        <v>122</v>
      </c>
      <c r="B75" s="3">
        <v>2</v>
      </c>
      <c r="C75" s="5">
        <v>49.5</v>
      </c>
      <c r="D75" s="4">
        <v>99</v>
      </c>
      <c r="E75" s="3" t="s">
        <v>123</v>
      </c>
      <c r="F75" s="2" t="s">
        <v>99</v>
      </c>
      <c r="G75" s="2" t="s">
        <v>100</v>
      </c>
      <c r="H75" s="2" t="s">
        <v>14</v>
      </c>
      <c r="I75" s="2" t="s">
        <v>124</v>
      </c>
      <c r="J75" s="6" t="str">
        <f t="shared" si="2"/>
        <v xml:space="preserve">http://slimages.macys.com/is/image/MCY/9192074 </v>
      </c>
    </row>
    <row r="76" spans="1:10" ht="79" x14ac:dyDescent="0.2">
      <c r="A76" s="2" t="s">
        <v>127</v>
      </c>
      <c r="B76" s="3">
        <v>1</v>
      </c>
      <c r="C76" s="5">
        <v>49.5</v>
      </c>
      <c r="D76" s="4">
        <v>49.5</v>
      </c>
      <c r="E76" s="3" t="s">
        <v>128</v>
      </c>
      <c r="F76" s="2" t="s">
        <v>12</v>
      </c>
      <c r="G76" s="2" t="s">
        <v>100</v>
      </c>
      <c r="H76" s="2" t="s">
        <v>14</v>
      </c>
      <c r="I76" s="2" t="s">
        <v>124</v>
      </c>
      <c r="J76" s="6" t="str">
        <f t="shared" si="2"/>
        <v xml:space="preserve">http://slimages.macys.com/is/image/MCY/9192074 </v>
      </c>
    </row>
    <row r="77" spans="1:10" ht="79" x14ac:dyDescent="0.2">
      <c r="A77" s="2" t="s">
        <v>127</v>
      </c>
      <c r="B77" s="3">
        <v>1</v>
      </c>
      <c r="C77" s="5">
        <v>49.5</v>
      </c>
      <c r="D77" s="4">
        <v>49.5</v>
      </c>
      <c r="E77" s="3" t="s">
        <v>128</v>
      </c>
      <c r="F77" s="2" t="s">
        <v>12</v>
      </c>
      <c r="G77" s="2" t="s">
        <v>100</v>
      </c>
      <c r="H77" s="2" t="s">
        <v>14</v>
      </c>
      <c r="I77" s="2" t="s">
        <v>124</v>
      </c>
      <c r="J77" s="6" t="str">
        <f t="shared" si="2"/>
        <v xml:space="preserve">http://slimages.macys.com/is/image/MCY/9192074 </v>
      </c>
    </row>
    <row r="78" spans="1:10" ht="79" x14ac:dyDescent="0.2">
      <c r="A78" s="2" t="s">
        <v>127</v>
      </c>
      <c r="B78" s="3">
        <v>1</v>
      </c>
      <c r="C78" s="5">
        <v>49.5</v>
      </c>
      <c r="D78" s="4">
        <v>49.5</v>
      </c>
      <c r="E78" s="3" t="s">
        <v>128</v>
      </c>
      <c r="F78" s="2" t="s">
        <v>12</v>
      </c>
      <c r="G78" s="2" t="s">
        <v>100</v>
      </c>
      <c r="H78" s="2" t="s">
        <v>14</v>
      </c>
      <c r="I78" s="2" t="s">
        <v>124</v>
      </c>
      <c r="J78" s="6" t="str">
        <f t="shared" si="2"/>
        <v xml:space="preserve">http://slimages.macys.com/is/image/MCY/9192074 </v>
      </c>
    </row>
    <row r="79" spans="1:10" ht="92" x14ac:dyDescent="0.2">
      <c r="A79" s="2" t="s">
        <v>129</v>
      </c>
      <c r="B79" s="3">
        <v>1</v>
      </c>
      <c r="C79" s="5">
        <v>24.75</v>
      </c>
      <c r="D79" s="4">
        <v>24.75</v>
      </c>
      <c r="E79" s="3" t="s">
        <v>130</v>
      </c>
      <c r="F79" s="2" t="s">
        <v>12</v>
      </c>
      <c r="G79" s="2" t="s">
        <v>52</v>
      </c>
      <c r="H79" s="2" t="s">
        <v>14</v>
      </c>
      <c r="I79" s="2" t="s">
        <v>131</v>
      </c>
      <c r="J79" s="6" t="str">
        <f>HYPERLINK("http://slimages.macys.com/is/image/MCY/13801053 ")</f>
        <v xml:space="preserve">http://slimages.macys.com/is/image/MCY/13801053 </v>
      </c>
    </row>
    <row r="80" spans="1:10" ht="92" x14ac:dyDescent="0.2">
      <c r="A80" s="2" t="s">
        <v>129</v>
      </c>
      <c r="B80" s="3">
        <v>1</v>
      </c>
      <c r="C80" s="5">
        <v>24.75</v>
      </c>
      <c r="D80" s="4">
        <v>24.75</v>
      </c>
      <c r="E80" s="3" t="s">
        <v>130</v>
      </c>
      <c r="F80" s="2" t="s">
        <v>12</v>
      </c>
      <c r="G80" s="2" t="s">
        <v>52</v>
      </c>
      <c r="H80" s="2" t="s">
        <v>14</v>
      </c>
      <c r="I80" s="2" t="s">
        <v>131</v>
      </c>
      <c r="J80" s="6" t="str">
        <f>HYPERLINK("http://slimages.macys.com/is/image/MCY/13801053 ")</f>
        <v xml:space="preserve">http://slimages.macys.com/is/image/MCY/13801053 </v>
      </c>
    </row>
    <row r="81" spans="1:10" ht="53" x14ac:dyDescent="0.2">
      <c r="A81" s="2" t="s">
        <v>132</v>
      </c>
      <c r="B81" s="3">
        <v>1</v>
      </c>
      <c r="C81" s="5">
        <v>39.5</v>
      </c>
      <c r="D81" s="4">
        <v>39.5</v>
      </c>
      <c r="E81" s="3" t="s">
        <v>133</v>
      </c>
      <c r="F81" s="2" t="s">
        <v>31</v>
      </c>
      <c r="G81" s="2" t="s">
        <v>100</v>
      </c>
      <c r="H81" s="2"/>
      <c r="I81" s="2"/>
      <c r="J81" s="6" t="str">
        <f>HYPERLINK("http://slimages.macys.com/is/image/MCY/2124118 ")</f>
        <v xml:space="preserve">http://slimages.macys.com/is/image/MCY/2124118 </v>
      </c>
    </row>
    <row r="82" spans="1:10" ht="53" x14ac:dyDescent="0.2">
      <c r="A82" s="2" t="s">
        <v>134</v>
      </c>
      <c r="B82" s="3">
        <v>2</v>
      </c>
      <c r="C82" s="5">
        <v>55.5</v>
      </c>
      <c r="D82" s="4">
        <v>111</v>
      </c>
      <c r="E82" s="3" t="s">
        <v>135</v>
      </c>
      <c r="F82" s="2" t="s">
        <v>136</v>
      </c>
      <c r="G82" s="2" t="s">
        <v>137</v>
      </c>
      <c r="H82" s="2" t="s">
        <v>14</v>
      </c>
      <c r="I82" s="2" t="s">
        <v>73</v>
      </c>
      <c r="J82" s="6" t="str">
        <f t="shared" ref="J82:J94" si="3">HYPERLINK("http://slimages.macys.com/is/image/MCY/8882558 ")</f>
        <v xml:space="preserve">http://slimages.macys.com/is/image/MCY/8882558 </v>
      </c>
    </row>
    <row r="83" spans="1:10" ht="53" x14ac:dyDescent="0.2">
      <c r="A83" s="2" t="s">
        <v>134</v>
      </c>
      <c r="B83" s="3">
        <v>1</v>
      </c>
      <c r="C83" s="5">
        <v>55.5</v>
      </c>
      <c r="D83" s="4">
        <v>55.5</v>
      </c>
      <c r="E83" s="3" t="s">
        <v>135</v>
      </c>
      <c r="F83" s="2" t="s">
        <v>138</v>
      </c>
      <c r="G83" s="2" t="s">
        <v>137</v>
      </c>
      <c r="H83" s="2" t="s">
        <v>14</v>
      </c>
      <c r="I83" s="2" t="s">
        <v>73</v>
      </c>
      <c r="J83" s="6" t="str">
        <f t="shared" si="3"/>
        <v xml:space="preserve">http://slimages.macys.com/is/image/MCY/8882558 </v>
      </c>
    </row>
    <row r="84" spans="1:10" ht="53" x14ac:dyDescent="0.2">
      <c r="A84" s="2" t="s">
        <v>134</v>
      </c>
      <c r="B84" s="3">
        <v>1</v>
      </c>
      <c r="C84" s="5">
        <v>55.5</v>
      </c>
      <c r="D84" s="4">
        <v>55.5</v>
      </c>
      <c r="E84" s="3" t="s">
        <v>135</v>
      </c>
      <c r="F84" s="2" t="s">
        <v>138</v>
      </c>
      <c r="G84" s="2" t="s">
        <v>137</v>
      </c>
      <c r="H84" s="2" t="s">
        <v>14</v>
      </c>
      <c r="I84" s="2" t="s">
        <v>73</v>
      </c>
      <c r="J84" s="6" t="str">
        <f t="shared" si="3"/>
        <v xml:space="preserve">http://slimages.macys.com/is/image/MCY/8882558 </v>
      </c>
    </row>
    <row r="85" spans="1:10" ht="53" x14ac:dyDescent="0.2">
      <c r="A85" s="2" t="s">
        <v>134</v>
      </c>
      <c r="B85" s="3">
        <v>1</v>
      </c>
      <c r="C85" s="5">
        <v>55.5</v>
      </c>
      <c r="D85" s="4">
        <v>55.5</v>
      </c>
      <c r="E85" s="3" t="s">
        <v>135</v>
      </c>
      <c r="F85" s="2" t="s">
        <v>136</v>
      </c>
      <c r="G85" s="2" t="s">
        <v>137</v>
      </c>
      <c r="H85" s="2" t="s">
        <v>14</v>
      </c>
      <c r="I85" s="2" t="s">
        <v>73</v>
      </c>
      <c r="J85" s="6" t="str">
        <f t="shared" si="3"/>
        <v xml:space="preserve">http://slimages.macys.com/is/image/MCY/8882558 </v>
      </c>
    </row>
    <row r="86" spans="1:10" ht="53" x14ac:dyDescent="0.2">
      <c r="A86" s="2" t="s">
        <v>134</v>
      </c>
      <c r="B86" s="3">
        <v>1</v>
      </c>
      <c r="C86" s="5">
        <v>55.5</v>
      </c>
      <c r="D86" s="4">
        <v>55.5</v>
      </c>
      <c r="E86" s="3" t="s">
        <v>135</v>
      </c>
      <c r="F86" s="2" t="s">
        <v>136</v>
      </c>
      <c r="G86" s="2" t="s">
        <v>137</v>
      </c>
      <c r="H86" s="2" t="s">
        <v>14</v>
      </c>
      <c r="I86" s="2" t="s">
        <v>73</v>
      </c>
      <c r="J86" s="6" t="str">
        <f t="shared" si="3"/>
        <v xml:space="preserve">http://slimages.macys.com/is/image/MCY/8882558 </v>
      </c>
    </row>
    <row r="87" spans="1:10" ht="53" x14ac:dyDescent="0.2">
      <c r="A87" s="2" t="s">
        <v>134</v>
      </c>
      <c r="B87" s="3">
        <v>1</v>
      </c>
      <c r="C87" s="5">
        <v>55.5</v>
      </c>
      <c r="D87" s="4">
        <v>55.5</v>
      </c>
      <c r="E87" s="3" t="s">
        <v>135</v>
      </c>
      <c r="F87" s="2" t="s">
        <v>12</v>
      </c>
      <c r="G87" s="2" t="s">
        <v>137</v>
      </c>
      <c r="H87" s="2" t="s">
        <v>14</v>
      </c>
      <c r="I87" s="2" t="s">
        <v>73</v>
      </c>
      <c r="J87" s="6" t="str">
        <f t="shared" si="3"/>
        <v xml:space="preserve">http://slimages.macys.com/is/image/MCY/8882558 </v>
      </c>
    </row>
    <row r="88" spans="1:10" ht="53" x14ac:dyDescent="0.2">
      <c r="A88" s="2" t="s">
        <v>134</v>
      </c>
      <c r="B88" s="3">
        <v>3</v>
      </c>
      <c r="C88" s="5">
        <v>55.5</v>
      </c>
      <c r="D88" s="4">
        <v>166.5</v>
      </c>
      <c r="E88" s="3" t="s">
        <v>135</v>
      </c>
      <c r="F88" s="2" t="s">
        <v>136</v>
      </c>
      <c r="G88" s="2" t="s">
        <v>137</v>
      </c>
      <c r="H88" s="2" t="s">
        <v>14</v>
      </c>
      <c r="I88" s="2" t="s">
        <v>73</v>
      </c>
      <c r="J88" s="6" t="str">
        <f t="shared" si="3"/>
        <v xml:space="preserve">http://slimages.macys.com/is/image/MCY/8882558 </v>
      </c>
    </row>
    <row r="89" spans="1:10" ht="53" x14ac:dyDescent="0.2">
      <c r="A89" s="2" t="s">
        <v>134</v>
      </c>
      <c r="B89" s="3">
        <v>1</v>
      </c>
      <c r="C89" s="5">
        <v>55.5</v>
      </c>
      <c r="D89" s="4">
        <v>55.5</v>
      </c>
      <c r="E89" s="3" t="s">
        <v>135</v>
      </c>
      <c r="F89" s="2" t="s">
        <v>136</v>
      </c>
      <c r="G89" s="2" t="s">
        <v>137</v>
      </c>
      <c r="H89" s="2" t="s">
        <v>14</v>
      </c>
      <c r="I89" s="2" t="s">
        <v>73</v>
      </c>
      <c r="J89" s="6" t="str">
        <f t="shared" si="3"/>
        <v xml:space="preserve">http://slimages.macys.com/is/image/MCY/8882558 </v>
      </c>
    </row>
    <row r="90" spans="1:10" ht="53" x14ac:dyDescent="0.2">
      <c r="A90" s="2" t="s">
        <v>134</v>
      </c>
      <c r="B90" s="3">
        <v>2</v>
      </c>
      <c r="C90" s="5">
        <v>55.5</v>
      </c>
      <c r="D90" s="4">
        <v>111</v>
      </c>
      <c r="E90" s="3" t="s">
        <v>135</v>
      </c>
      <c r="F90" s="2" t="s">
        <v>12</v>
      </c>
      <c r="G90" s="2" t="s">
        <v>137</v>
      </c>
      <c r="H90" s="2" t="s">
        <v>14</v>
      </c>
      <c r="I90" s="2" t="s">
        <v>73</v>
      </c>
      <c r="J90" s="6" t="str">
        <f t="shared" si="3"/>
        <v xml:space="preserve">http://slimages.macys.com/is/image/MCY/8882558 </v>
      </c>
    </row>
    <row r="91" spans="1:10" ht="53" x14ac:dyDescent="0.2">
      <c r="A91" s="2" t="s">
        <v>134</v>
      </c>
      <c r="B91" s="3">
        <v>1</v>
      </c>
      <c r="C91" s="5">
        <v>55.5</v>
      </c>
      <c r="D91" s="4">
        <v>55.5</v>
      </c>
      <c r="E91" s="3" t="s">
        <v>135</v>
      </c>
      <c r="F91" s="2" t="s">
        <v>12</v>
      </c>
      <c r="G91" s="2" t="s">
        <v>137</v>
      </c>
      <c r="H91" s="2" t="s">
        <v>14</v>
      </c>
      <c r="I91" s="2" t="s">
        <v>73</v>
      </c>
      <c r="J91" s="6" t="str">
        <f t="shared" si="3"/>
        <v xml:space="preserve">http://slimages.macys.com/is/image/MCY/8882558 </v>
      </c>
    </row>
    <row r="92" spans="1:10" ht="53" x14ac:dyDescent="0.2">
      <c r="A92" s="2" t="s">
        <v>134</v>
      </c>
      <c r="B92" s="3">
        <v>1</v>
      </c>
      <c r="C92" s="5">
        <v>55.5</v>
      </c>
      <c r="D92" s="4">
        <v>55.5</v>
      </c>
      <c r="E92" s="3" t="s">
        <v>135</v>
      </c>
      <c r="F92" s="2" t="s">
        <v>138</v>
      </c>
      <c r="G92" s="2" t="s">
        <v>137</v>
      </c>
      <c r="H92" s="2" t="s">
        <v>14</v>
      </c>
      <c r="I92" s="2" t="s">
        <v>73</v>
      </c>
      <c r="J92" s="6" t="str">
        <f t="shared" si="3"/>
        <v xml:space="preserve">http://slimages.macys.com/is/image/MCY/8882558 </v>
      </c>
    </row>
    <row r="93" spans="1:10" ht="53" x14ac:dyDescent="0.2">
      <c r="A93" s="2" t="s">
        <v>134</v>
      </c>
      <c r="B93" s="3">
        <v>1</v>
      </c>
      <c r="C93" s="5">
        <v>55.5</v>
      </c>
      <c r="D93" s="4">
        <v>55.5</v>
      </c>
      <c r="E93" s="3" t="s">
        <v>135</v>
      </c>
      <c r="F93" s="2" t="s">
        <v>136</v>
      </c>
      <c r="G93" s="2" t="s">
        <v>137</v>
      </c>
      <c r="H93" s="2" t="s">
        <v>14</v>
      </c>
      <c r="I93" s="2" t="s">
        <v>73</v>
      </c>
      <c r="J93" s="6" t="str">
        <f t="shared" si="3"/>
        <v xml:space="preserve">http://slimages.macys.com/is/image/MCY/8882558 </v>
      </c>
    </row>
    <row r="94" spans="1:10" ht="53" x14ac:dyDescent="0.2">
      <c r="A94" s="2" t="s">
        <v>134</v>
      </c>
      <c r="B94" s="3">
        <v>1</v>
      </c>
      <c r="C94" s="5">
        <v>55.5</v>
      </c>
      <c r="D94" s="4">
        <v>55.5</v>
      </c>
      <c r="E94" s="3" t="s">
        <v>135</v>
      </c>
      <c r="F94" s="2" t="s">
        <v>49</v>
      </c>
      <c r="G94" s="2" t="s">
        <v>137</v>
      </c>
      <c r="H94" s="2" t="s">
        <v>14</v>
      </c>
      <c r="I94" s="2" t="s">
        <v>73</v>
      </c>
      <c r="J94" s="6" t="str">
        <f t="shared" si="3"/>
        <v xml:space="preserve">http://slimages.macys.com/is/image/MCY/8882558 </v>
      </c>
    </row>
    <row r="95" spans="1:10" ht="53" x14ac:dyDescent="0.2">
      <c r="A95" s="2" t="s">
        <v>139</v>
      </c>
      <c r="B95" s="3">
        <v>1</v>
      </c>
      <c r="C95" s="5">
        <v>59.5</v>
      </c>
      <c r="D95" s="4">
        <v>59.5</v>
      </c>
      <c r="E95" s="3" t="s">
        <v>140</v>
      </c>
      <c r="F95" s="2"/>
      <c r="G95" s="2" t="s">
        <v>100</v>
      </c>
      <c r="H95" s="2" t="s">
        <v>14</v>
      </c>
      <c r="I95" s="2" t="s">
        <v>73</v>
      </c>
      <c r="J95" s="6" t="str">
        <f>HYPERLINK("http://slimages.macys.com/is/image/MCY/9371923 ")</f>
        <v xml:space="preserve">http://slimages.macys.com/is/image/MCY/9371923 </v>
      </c>
    </row>
    <row r="96" spans="1:10" ht="79" x14ac:dyDescent="0.2">
      <c r="A96" s="2" t="s">
        <v>141</v>
      </c>
      <c r="B96" s="3">
        <v>1</v>
      </c>
      <c r="C96" s="5">
        <v>45.5</v>
      </c>
      <c r="D96" s="4">
        <v>45.5</v>
      </c>
      <c r="E96" s="3" t="s">
        <v>142</v>
      </c>
      <c r="F96" s="2" t="s">
        <v>143</v>
      </c>
      <c r="G96" s="2" t="s">
        <v>100</v>
      </c>
      <c r="H96" s="2" t="s">
        <v>14</v>
      </c>
      <c r="I96" s="2" t="s">
        <v>112</v>
      </c>
      <c r="J96" s="6" t="str">
        <f t="shared" ref="J96:J103" si="4">HYPERLINK("http://slimages.macys.com/is/image/MCY/3290941 ")</f>
        <v xml:space="preserve">http://slimages.macys.com/is/image/MCY/3290941 </v>
      </c>
    </row>
    <row r="97" spans="1:10" ht="79" x14ac:dyDescent="0.2">
      <c r="A97" s="2" t="s">
        <v>141</v>
      </c>
      <c r="B97" s="3">
        <v>1</v>
      </c>
      <c r="C97" s="5">
        <v>45.5</v>
      </c>
      <c r="D97" s="4">
        <v>45.5</v>
      </c>
      <c r="E97" s="3" t="s">
        <v>142</v>
      </c>
      <c r="F97" s="2" t="s">
        <v>143</v>
      </c>
      <c r="G97" s="2" t="s">
        <v>100</v>
      </c>
      <c r="H97" s="2" t="s">
        <v>14</v>
      </c>
      <c r="I97" s="2" t="s">
        <v>112</v>
      </c>
      <c r="J97" s="6" t="str">
        <f t="shared" si="4"/>
        <v xml:space="preserve">http://slimages.macys.com/is/image/MCY/3290941 </v>
      </c>
    </row>
    <row r="98" spans="1:10" ht="79" x14ac:dyDescent="0.2">
      <c r="A98" s="2" t="s">
        <v>144</v>
      </c>
      <c r="B98" s="3">
        <v>1</v>
      </c>
      <c r="C98" s="5">
        <v>45.5</v>
      </c>
      <c r="D98" s="4">
        <v>45.5</v>
      </c>
      <c r="E98" s="3" t="s">
        <v>145</v>
      </c>
      <c r="F98" s="2" t="s">
        <v>99</v>
      </c>
      <c r="G98" s="2" t="s">
        <v>100</v>
      </c>
      <c r="H98" s="2" t="s">
        <v>14</v>
      </c>
      <c r="I98" s="2" t="s">
        <v>112</v>
      </c>
      <c r="J98" s="6" t="str">
        <f t="shared" si="4"/>
        <v xml:space="preserve">http://slimages.macys.com/is/image/MCY/3290941 </v>
      </c>
    </row>
    <row r="99" spans="1:10" ht="79" x14ac:dyDescent="0.2">
      <c r="A99" s="2" t="s">
        <v>141</v>
      </c>
      <c r="B99" s="3">
        <v>2</v>
      </c>
      <c r="C99" s="5">
        <v>45.5</v>
      </c>
      <c r="D99" s="4">
        <v>91</v>
      </c>
      <c r="E99" s="3" t="s">
        <v>142</v>
      </c>
      <c r="F99" s="2" t="s">
        <v>143</v>
      </c>
      <c r="G99" s="2" t="s">
        <v>100</v>
      </c>
      <c r="H99" s="2" t="s">
        <v>14</v>
      </c>
      <c r="I99" s="2" t="s">
        <v>112</v>
      </c>
      <c r="J99" s="6" t="str">
        <f t="shared" si="4"/>
        <v xml:space="preserve">http://slimages.macys.com/is/image/MCY/3290941 </v>
      </c>
    </row>
    <row r="100" spans="1:10" ht="79" x14ac:dyDescent="0.2">
      <c r="A100" s="2" t="s">
        <v>146</v>
      </c>
      <c r="B100" s="3">
        <v>1</v>
      </c>
      <c r="C100" s="5">
        <v>45.5</v>
      </c>
      <c r="D100" s="4">
        <v>45.5</v>
      </c>
      <c r="E100" s="3" t="s">
        <v>147</v>
      </c>
      <c r="F100" s="2" t="s">
        <v>12</v>
      </c>
      <c r="G100" s="2" t="s">
        <v>100</v>
      </c>
      <c r="H100" s="2" t="s">
        <v>14</v>
      </c>
      <c r="I100" s="2" t="s">
        <v>112</v>
      </c>
      <c r="J100" s="6" t="str">
        <f t="shared" si="4"/>
        <v xml:space="preserve">http://slimages.macys.com/is/image/MCY/3290941 </v>
      </c>
    </row>
    <row r="101" spans="1:10" ht="79" x14ac:dyDescent="0.2">
      <c r="A101" s="2" t="s">
        <v>146</v>
      </c>
      <c r="B101" s="3">
        <v>1</v>
      </c>
      <c r="C101" s="5">
        <v>45.5</v>
      </c>
      <c r="D101" s="4">
        <v>45.5</v>
      </c>
      <c r="E101" s="3" t="s">
        <v>147</v>
      </c>
      <c r="F101" s="2" t="s">
        <v>12</v>
      </c>
      <c r="G101" s="2" t="s">
        <v>100</v>
      </c>
      <c r="H101" s="2" t="s">
        <v>14</v>
      </c>
      <c r="I101" s="2" t="s">
        <v>112</v>
      </c>
      <c r="J101" s="6" t="str">
        <f t="shared" si="4"/>
        <v xml:space="preserve">http://slimages.macys.com/is/image/MCY/3290941 </v>
      </c>
    </row>
    <row r="102" spans="1:10" ht="79" x14ac:dyDescent="0.2">
      <c r="A102" s="2" t="s">
        <v>146</v>
      </c>
      <c r="B102" s="3">
        <v>1</v>
      </c>
      <c r="C102" s="5">
        <v>45.5</v>
      </c>
      <c r="D102" s="4">
        <v>45.5</v>
      </c>
      <c r="E102" s="3" t="s">
        <v>147</v>
      </c>
      <c r="F102" s="2" t="s">
        <v>12</v>
      </c>
      <c r="G102" s="2" t="s">
        <v>100</v>
      </c>
      <c r="H102" s="2" t="s">
        <v>14</v>
      </c>
      <c r="I102" s="2" t="s">
        <v>112</v>
      </c>
      <c r="J102" s="6" t="str">
        <f t="shared" si="4"/>
        <v xml:space="preserve">http://slimages.macys.com/is/image/MCY/3290941 </v>
      </c>
    </row>
    <row r="103" spans="1:10" ht="79" x14ac:dyDescent="0.2">
      <c r="A103" s="2" t="s">
        <v>146</v>
      </c>
      <c r="B103" s="3">
        <v>1</v>
      </c>
      <c r="C103" s="5">
        <v>45.5</v>
      </c>
      <c r="D103" s="4">
        <v>45.5</v>
      </c>
      <c r="E103" s="3" t="s">
        <v>147</v>
      </c>
      <c r="F103" s="2" t="s">
        <v>12</v>
      </c>
      <c r="G103" s="2" t="s">
        <v>100</v>
      </c>
      <c r="H103" s="2" t="s">
        <v>14</v>
      </c>
      <c r="I103" s="2" t="s">
        <v>112</v>
      </c>
      <c r="J103" s="6" t="str">
        <f t="shared" si="4"/>
        <v xml:space="preserve">http://slimages.macys.com/is/image/MCY/3290941 </v>
      </c>
    </row>
    <row r="104" spans="1:10" ht="79" x14ac:dyDescent="0.2">
      <c r="A104" s="2" t="s">
        <v>148</v>
      </c>
      <c r="B104" s="3">
        <v>1</v>
      </c>
      <c r="C104" s="5">
        <v>55</v>
      </c>
      <c r="D104" s="4">
        <v>55</v>
      </c>
      <c r="E104" s="3" t="s">
        <v>149</v>
      </c>
      <c r="F104" s="2" t="s">
        <v>150</v>
      </c>
      <c r="G104" s="2" t="s">
        <v>75</v>
      </c>
      <c r="H104" s="2" t="s">
        <v>14</v>
      </c>
      <c r="I104" s="2" t="s">
        <v>151</v>
      </c>
      <c r="J104" s="6" t="str">
        <f>HYPERLINK("http://slimages.macys.com/is/image/MCY/10111591 ")</f>
        <v xml:space="preserve">http://slimages.macys.com/is/image/MCY/10111591 </v>
      </c>
    </row>
    <row r="105" spans="1:10" ht="79" x14ac:dyDescent="0.2">
      <c r="A105" s="2" t="s">
        <v>152</v>
      </c>
      <c r="B105" s="3">
        <v>1</v>
      </c>
      <c r="C105" s="5">
        <v>45.5</v>
      </c>
      <c r="D105" s="4">
        <v>45.5</v>
      </c>
      <c r="E105" s="3" t="s">
        <v>153</v>
      </c>
      <c r="F105" s="2" t="s">
        <v>12</v>
      </c>
      <c r="G105" s="2" t="s">
        <v>100</v>
      </c>
      <c r="H105" s="2" t="s">
        <v>14</v>
      </c>
      <c r="I105" s="2" t="s">
        <v>112</v>
      </c>
      <c r="J105" s="6" t="str">
        <f>HYPERLINK("http://slimages.macys.com/is/image/MCY/3290941 ")</f>
        <v xml:space="preserve">http://slimages.macys.com/is/image/MCY/3290941 </v>
      </c>
    </row>
    <row r="106" spans="1:10" ht="79" x14ac:dyDescent="0.2">
      <c r="A106" s="2" t="s">
        <v>152</v>
      </c>
      <c r="B106" s="3">
        <v>2</v>
      </c>
      <c r="C106" s="5">
        <v>45.5</v>
      </c>
      <c r="D106" s="4">
        <v>91</v>
      </c>
      <c r="E106" s="3" t="s">
        <v>153</v>
      </c>
      <c r="F106" s="2" t="s">
        <v>12</v>
      </c>
      <c r="G106" s="2" t="s">
        <v>100</v>
      </c>
      <c r="H106" s="2" t="s">
        <v>14</v>
      </c>
      <c r="I106" s="2" t="s">
        <v>112</v>
      </c>
      <c r="J106" s="6" t="str">
        <f>HYPERLINK("http://slimages.macys.com/is/image/MCY/3290941 ")</f>
        <v xml:space="preserve">http://slimages.macys.com/is/image/MCY/3290941 </v>
      </c>
    </row>
    <row r="107" spans="1:10" ht="79" x14ac:dyDescent="0.2">
      <c r="A107" s="2" t="s">
        <v>152</v>
      </c>
      <c r="B107" s="3">
        <v>1</v>
      </c>
      <c r="C107" s="5">
        <v>45.5</v>
      </c>
      <c r="D107" s="4">
        <v>45.5</v>
      </c>
      <c r="E107" s="3" t="s">
        <v>154</v>
      </c>
      <c r="F107" s="2" t="s">
        <v>115</v>
      </c>
      <c r="G107" s="2" t="s">
        <v>100</v>
      </c>
      <c r="H107" s="2" t="s">
        <v>14</v>
      </c>
      <c r="I107" s="2" t="s">
        <v>112</v>
      </c>
      <c r="J107" s="6" t="str">
        <f>HYPERLINK("http://slimages.macys.com/is/image/MCY/3290941 ")</f>
        <v xml:space="preserve">http://slimages.macys.com/is/image/MCY/3290941 </v>
      </c>
    </row>
    <row r="108" spans="1:10" ht="92" x14ac:dyDescent="0.2">
      <c r="A108" s="2" t="s">
        <v>155</v>
      </c>
      <c r="B108" s="3">
        <v>1</v>
      </c>
      <c r="C108" s="5">
        <v>39.5</v>
      </c>
      <c r="D108" s="4">
        <v>39.5</v>
      </c>
      <c r="E108" s="3" t="s">
        <v>156</v>
      </c>
      <c r="F108" s="2" t="s">
        <v>56</v>
      </c>
      <c r="G108" s="2" t="s">
        <v>100</v>
      </c>
      <c r="H108" s="2" t="s">
        <v>14</v>
      </c>
      <c r="I108" s="2" t="s">
        <v>157</v>
      </c>
      <c r="J108" s="6" t="str">
        <f>HYPERLINK("http://slimages.macys.com/is/image/MCY/8482265 ")</f>
        <v xml:space="preserve">http://slimages.macys.com/is/image/MCY/8482265 </v>
      </c>
    </row>
    <row r="109" spans="1:10" ht="53" x14ac:dyDescent="0.2">
      <c r="A109" s="2" t="s">
        <v>158</v>
      </c>
      <c r="B109" s="3">
        <v>3</v>
      </c>
      <c r="C109" s="5">
        <v>29.5</v>
      </c>
      <c r="D109" s="4">
        <v>88.5</v>
      </c>
      <c r="E109" s="3" t="s">
        <v>159</v>
      </c>
      <c r="F109" s="2" t="s">
        <v>136</v>
      </c>
      <c r="G109" s="2" t="s">
        <v>100</v>
      </c>
      <c r="H109" s="2" t="s">
        <v>14</v>
      </c>
      <c r="I109" s="2" t="s">
        <v>160</v>
      </c>
      <c r="J109" s="6" t="str">
        <f>HYPERLINK("http://slimages.macys.com/is/image/MCY/3493338 ")</f>
        <v xml:space="preserve">http://slimages.macys.com/is/image/MCY/3493338 </v>
      </c>
    </row>
    <row r="110" spans="1:10" ht="53" x14ac:dyDescent="0.2">
      <c r="A110" s="2" t="s">
        <v>161</v>
      </c>
      <c r="B110" s="3">
        <v>1</v>
      </c>
      <c r="C110" s="5">
        <v>29.5</v>
      </c>
      <c r="D110" s="4">
        <v>29.5</v>
      </c>
      <c r="E110" s="3" t="s">
        <v>162</v>
      </c>
      <c r="F110" s="2" t="s">
        <v>56</v>
      </c>
      <c r="G110" s="2" t="s">
        <v>100</v>
      </c>
      <c r="H110" s="2" t="s">
        <v>14</v>
      </c>
      <c r="I110" s="2" t="s">
        <v>160</v>
      </c>
      <c r="J110" s="6" t="str">
        <f>HYPERLINK("http://slimages.macys.com/is/image/MCY/3493338 ")</f>
        <v xml:space="preserve">http://slimages.macys.com/is/image/MCY/3493338 </v>
      </c>
    </row>
    <row r="111" spans="1:10" ht="53" x14ac:dyDescent="0.2">
      <c r="A111" s="2" t="s">
        <v>161</v>
      </c>
      <c r="B111" s="3">
        <v>1</v>
      </c>
      <c r="C111" s="5">
        <v>29.5</v>
      </c>
      <c r="D111" s="4">
        <v>29.5</v>
      </c>
      <c r="E111" s="3" t="s">
        <v>163</v>
      </c>
      <c r="F111" s="2" t="s">
        <v>12</v>
      </c>
      <c r="G111" s="2" t="s">
        <v>100</v>
      </c>
      <c r="H111" s="2" t="s">
        <v>14</v>
      </c>
      <c r="I111" s="2" t="s">
        <v>160</v>
      </c>
      <c r="J111" s="6" t="str">
        <f>HYPERLINK("http://slimages.macys.com/is/image/MCY/3493338 ")</f>
        <v xml:space="preserve">http://slimages.macys.com/is/image/MCY/3493338 </v>
      </c>
    </row>
    <row r="112" spans="1:10" ht="53" x14ac:dyDescent="0.2">
      <c r="A112" s="2" t="s">
        <v>161</v>
      </c>
      <c r="B112" s="3">
        <v>2</v>
      </c>
      <c r="C112" s="5">
        <v>29.5</v>
      </c>
      <c r="D112" s="4">
        <v>59</v>
      </c>
      <c r="E112" s="3" t="s">
        <v>163</v>
      </c>
      <c r="F112" s="2" t="s">
        <v>12</v>
      </c>
      <c r="G112" s="2" t="s">
        <v>100</v>
      </c>
      <c r="H112" s="2" t="s">
        <v>14</v>
      </c>
      <c r="I112" s="2" t="s">
        <v>160</v>
      </c>
      <c r="J112" s="6" t="str">
        <f>HYPERLINK("http://slimages.macys.com/is/image/MCY/3493338 ")</f>
        <v xml:space="preserve">http://slimages.macys.com/is/image/MCY/3493338 </v>
      </c>
    </row>
    <row r="113" spans="1:10" ht="53" x14ac:dyDescent="0.2">
      <c r="A113" s="2" t="s">
        <v>164</v>
      </c>
      <c r="B113" s="3">
        <v>2</v>
      </c>
      <c r="C113" s="5">
        <v>40</v>
      </c>
      <c r="D113" s="4">
        <v>80</v>
      </c>
      <c r="E113" s="3" t="s">
        <v>165</v>
      </c>
      <c r="F113" s="2" t="s">
        <v>166</v>
      </c>
      <c r="G113" s="2" t="s">
        <v>167</v>
      </c>
      <c r="H113" s="2" t="s">
        <v>14</v>
      </c>
      <c r="I113" s="2" t="s">
        <v>168</v>
      </c>
      <c r="J113" s="6" t="str">
        <f>HYPERLINK("http://slimages.macys.com/is/image/MCY/15707749 ")</f>
        <v xml:space="preserve">http://slimages.macys.com/is/image/MCY/15707749 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fauzi elias abdou ramos</dc:creator>
  <cp:lastModifiedBy>fauzi elias abdou ramos</cp:lastModifiedBy>
  <dcterms:created xsi:type="dcterms:W3CDTF">2021-02-19T20:53:53Z</dcterms:created>
  <dcterms:modified xsi:type="dcterms:W3CDTF">2021-02-19T20:56:57Z</dcterms:modified>
</cp:coreProperties>
</file>